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JASNA MIJIC\Desktop\Polugodišnji 2025\"/>
    </mc:Choice>
  </mc:AlternateContent>
  <xr:revisionPtr revIDLastSave="0" documentId="13_ncr:1_{BD4B0DA5-5909-4924-8F6B-593B352CBB41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NASLOVNA" sheetId="12" r:id="rId1"/>
    <sheet name="PRIHODI" sheetId="5" r:id="rId2"/>
    <sheet name="PRIHODI PO IZVORIMA" sheetId="20" r:id="rId3"/>
    <sheet name="RASHODI" sheetId="6" r:id="rId4"/>
    <sheet name="RASHODI PO IZVORIMA" sheetId="18" r:id="rId5"/>
    <sheet name="RAČUN FINANCIRANJA" sheetId="7" r:id="rId6"/>
    <sheet name="FUNKCIJSKA KLASIFIKACIJA" sheetId="19" r:id="rId7"/>
    <sheet name="RAZDJEL 1" sheetId="8" r:id="rId8"/>
    <sheet name="RAZDJEL 2" sheetId="9" r:id="rId9"/>
    <sheet name="RAZDJEL 3" sheetId="14" r:id="rId10"/>
    <sheet name="RAZDJEL 4" sheetId="15" r:id="rId11"/>
    <sheet name="RAZDJEL 5" sheetId="17" r:id="rId12"/>
  </sheets>
  <calcPr calcId="181029"/>
</workbook>
</file>

<file path=xl/calcChain.xml><?xml version="1.0" encoding="utf-8"?>
<calcChain xmlns="http://schemas.openxmlformats.org/spreadsheetml/2006/main">
  <c r="D3" i="20" l="1"/>
  <c r="C3" i="20"/>
  <c r="E5" i="20"/>
  <c r="E6" i="20"/>
  <c r="E8" i="20"/>
  <c r="E9" i="20"/>
  <c r="E11" i="20"/>
  <c r="E12" i="20"/>
  <c r="E15" i="20"/>
  <c r="E16" i="20"/>
  <c r="E18" i="20"/>
  <c r="E20" i="20"/>
  <c r="E21" i="20"/>
  <c r="E24" i="20"/>
  <c r="E26" i="20"/>
  <c r="D23" i="20"/>
  <c r="E23" i="20" s="1"/>
  <c r="D14" i="20"/>
  <c r="C14" i="20"/>
  <c r="C23" i="20"/>
  <c r="E3" i="20" l="1"/>
  <c r="E14" i="20"/>
  <c r="E27" i="18"/>
  <c r="E25" i="18"/>
  <c r="E24" i="18"/>
  <c r="E22" i="18"/>
  <c r="E21" i="18"/>
  <c r="E19" i="18"/>
  <c r="E17" i="18"/>
  <c r="E16" i="18"/>
  <c r="E14" i="18"/>
  <c r="E13" i="18"/>
  <c r="E11" i="18"/>
  <c r="E10" i="18"/>
  <c r="E6" i="18"/>
  <c r="E5" i="18"/>
  <c r="E3" i="18"/>
  <c r="C3" i="18"/>
  <c r="C5" i="18"/>
  <c r="C24" i="18"/>
  <c r="C21" i="18"/>
  <c r="C16" i="18"/>
  <c r="D21" i="18"/>
  <c r="D3" i="18"/>
  <c r="D24" i="18"/>
  <c r="D16" i="18"/>
  <c r="D5" i="18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3" i="19"/>
  <c r="F21" i="19"/>
  <c r="F20" i="19"/>
  <c r="F19" i="19"/>
  <c r="F18" i="19"/>
  <c r="F17" i="19"/>
  <c r="F16" i="19"/>
  <c r="F15" i="19"/>
  <c r="F14" i="19"/>
  <c r="F13" i="19"/>
  <c r="F11" i="19"/>
  <c r="F10" i="19"/>
  <c r="F9" i="19"/>
  <c r="F8" i="19"/>
  <c r="F7" i="19"/>
  <c r="F6" i="19"/>
  <c r="F4" i="19"/>
  <c r="E37" i="19"/>
  <c r="E36" i="19"/>
  <c r="E35" i="19"/>
  <c r="E34" i="19"/>
  <c r="E33" i="19"/>
  <c r="E32" i="19"/>
  <c r="E31" i="19"/>
  <c r="E30" i="19"/>
  <c r="E29" i="19"/>
  <c r="E26" i="19"/>
  <c r="E25" i="19"/>
  <c r="E23" i="19"/>
  <c r="E21" i="19"/>
  <c r="E20" i="19"/>
  <c r="E19" i="19"/>
  <c r="E18" i="19"/>
  <c r="E17" i="19"/>
  <c r="E16" i="19"/>
  <c r="E15" i="19"/>
  <c r="E14" i="19"/>
  <c r="E11" i="19"/>
  <c r="E10" i="19"/>
  <c r="E9" i="19"/>
  <c r="E8" i="19"/>
  <c r="E7" i="19"/>
  <c r="E6" i="19"/>
  <c r="E4" i="19"/>
  <c r="D11" i="19"/>
  <c r="D6" i="19" s="1"/>
  <c r="D4" i="19" s="1"/>
  <c r="D17" i="19"/>
  <c r="D21" i="19"/>
  <c r="D27" i="19"/>
  <c r="D29" i="19"/>
  <c r="D33" i="19"/>
  <c r="D36" i="19"/>
  <c r="D9" i="19"/>
  <c r="D7" i="19"/>
  <c r="B33" i="19"/>
  <c r="B29" i="19"/>
  <c r="B21" i="19"/>
  <c r="B17" i="19"/>
  <c r="B11" i="19"/>
  <c r="C33" i="19"/>
  <c r="C29" i="19"/>
  <c r="C21" i="19"/>
  <c r="C17" i="19"/>
  <c r="C11" i="19"/>
  <c r="E17" i="12"/>
  <c r="E68" i="8"/>
  <c r="E70" i="8"/>
  <c r="E118" i="6"/>
  <c r="E113" i="6"/>
  <c r="E102" i="6"/>
  <c r="E97" i="6"/>
  <c r="E93" i="6"/>
  <c r="E90" i="6"/>
  <c r="E85" i="6"/>
  <c r="E84" i="6" s="1"/>
  <c r="E76" i="6"/>
  <c r="E70" i="6" s="1"/>
  <c r="E66" i="6"/>
  <c r="E62" i="6" s="1"/>
  <c r="E58" i="6"/>
  <c r="E57" i="6" s="1"/>
  <c r="E49" i="6"/>
  <c r="E36" i="6"/>
  <c r="E28" i="6"/>
  <c r="E22" i="6"/>
  <c r="E17" i="6"/>
  <c r="E10" i="6"/>
  <c r="G15" i="7"/>
  <c r="E13" i="7"/>
  <c r="F79" i="5"/>
  <c r="F80" i="5"/>
  <c r="F67" i="5"/>
  <c r="F68" i="5"/>
  <c r="F63" i="5"/>
  <c r="F47" i="5"/>
  <c r="F48" i="5"/>
  <c r="F50" i="5"/>
  <c r="F39" i="5"/>
  <c r="F40" i="5"/>
  <c r="F29" i="5"/>
  <c r="F32" i="5"/>
  <c r="F24" i="5"/>
  <c r="F12" i="5"/>
  <c r="F13" i="5"/>
  <c r="F14" i="5"/>
  <c r="F16" i="5"/>
  <c r="E95" i="5"/>
  <c r="E96" i="5"/>
  <c r="E91" i="5"/>
  <c r="E92" i="5"/>
  <c r="E82" i="5"/>
  <c r="E86" i="5"/>
  <c r="E75" i="5"/>
  <c r="E47" i="5"/>
  <c r="E35" i="5"/>
  <c r="E27" i="5"/>
  <c r="E22" i="5"/>
  <c r="E18" i="5"/>
  <c r="E10" i="5"/>
  <c r="E572" i="8"/>
  <c r="E545" i="8"/>
  <c r="E536" i="8"/>
  <c r="E251" i="8"/>
  <c r="E243" i="8"/>
  <c r="E181" i="8"/>
  <c r="E163" i="8"/>
  <c r="E153" i="8"/>
  <c r="E122" i="8"/>
  <c r="E114" i="8"/>
  <c r="E82" i="8"/>
  <c r="E74" i="8"/>
  <c r="E583" i="8"/>
  <c r="E527" i="8"/>
  <c r="E526" i="8"/>
  <c r="E524" i="8"/>
  <c r="E523" i="8"/>
  <c r="E516" i="8"/>
  <c r="E489" i="8"/>
  <c r="E475" i="8"/>
  <c r="E474" i="8"/>
  <c r="E472" i="8"/>
  <c r="E455" i="8"/>
  <c r="E422" i="8"/>
  <c r="E413" i="8"/>
  <c r="E414" i="8" s="1"/>
  <c r="E376" i="8"/>
  <c r="E373" i="8" s="1"/>
  <c r="E372" i="8" s="1"/>
  <c r="E371" i="8" s="1"/>
  <c r="E356" i="8"/>
  <c r="E360" i="8" s="1"/>
  <c r="E311" i="8"/>
  <c r="E298" i="8"/>
  <c r="E295" i="8"/>
  <c r="E294" i="8"/>
  <c r="E297" i="8" s="1"/>
  <c r="E224" i="8"/>
  <c r="E223" i="8"/>
  <c r="E221" i="8"/>
  <c r="E220" i="8"/>
  <c r="E193" i="8"/>
  <c r="E190" i="8"/>
  <c r="E189" i="8"/>
  <c r="E141" i="8"/>
  <c r="E140" i="8"/>
  <c r="E138" i="8"/>
  <c r="E132" i="8"/>
  <c r="E129" i="8"/>
  <c r="E133" i="8" s="1"/>
  <c r="E183" i="9"/>
  <c r="E152" i="9"/>
  <c r="E94" i="9"/>
  <c r="E315" i="9"/>
  <c r="E318" i="9" s="1"/>
  <c r="E216" i="9"/>
  <c r="F216" i="9" s="1"/>
  <c r="E215" i="9"/>
  <c r="F136" i="9"/>
  <c r="E137" i="9"/>
  <c r="F122" i="9"/>
  <c r="E128" i="9"/>
  <c r="E123" i="9"/>
  <c r="F123" i="9" s="1"/>
  <c r="E113" i="9"/>
  <c r="E112" i="9"/>
  <c r="E110" i="9"/>
  <c r="E100" i="9"/>
  <c r="E91" i="9"/>
  <c r="E90" i="9"/>
  <c r="E88" i="9"/>
  <c r="E87" i="9"/>
  <c r="E80" i="9"/>
  <c r="E82" i="9" s="1"/>
  <c r="E79" i="9"/>
  <c r="E66" i="9"/>
  <c r="E67" i="9" s="1"/>
  <c r="E64" i="9"/>
  <c r="E49" i="9"/>
  <c r="E48" i="9"/>
  <c r="E41" i="9"/>
  <c r="E43" i="9" s="1"/>
  <c r="E40" i="9"/>
  <c r="E22" i="9"/>
  <c r="E24" i="9" s="1"/>
  <c r="E28" i="9" s="1"/>
  <c r="E66" i="14"/>
  <c r="F66" i="14" s="1"/>
  <c r="E102" i="14"/>
  <c r="E101" i="14"/>
  <c r="E92" i="14"/>
  <c r="E78" i="14"/>
  <c r="E73" i="14"/>
  <c r="E74" i="14" s="1"/>
  <c r="E69" i="14"/>
  <c r="E66" i="15"/>
  <c r="E63" i="15" s="1"/>
  <c r="E62" i="15" s="1"/>
  <c r="E56" i="15"/>
  <c r="E53" i="15" s="1"/>
  <c r="E52" i="15" s="1"/>
  <c r="E51" i="15" s="1"/>
  <c r="E28" i="15"/>
  <c r="E21" i="15"/>
  <c r="D105" i="6"/>
  <c r="G135" i="6"/>
  <c r="C135" i="6"/>
  <c r="C118" i="6"/>
  <c r="C112" i="6" s="1"/>
  <c r="C106" i="6"/>
  <c r="C93" i="6"/>
  <c r="C90" i="6"/>
  <c r="C85" i="6"/>
  <c r="C84" i="6" s="1"/>
  <c r="C70" i="6"/>
  <c r="C66" i="6"/>
  <c r="C63" i="6"/>
  <c r="C58" i="6"/>
  <c r="C57" i="6" s="1"/>
  <c r="C21" i="6"/>
  <c r="C17" i="6"/>
  <c r="C9" i="6" s="1"/>
  <c r="B6" i="19" l="1"/>
  <c r="B4" i="19" s="1"/>
  <c r="C6" i="19"/>
  <c r="C4" i="19" s="1"/>
  <c r="E97" i="14"/>
  <c r="E96" i="14"/>
  <c r="E106" i="14"/>
  <c r="E105" i="14"/>
  <c r="F105" i="14" s="1"/>
  <c r="E112" i="6"/>
  <c r="E105" i="6" s="1"/>
  <c r="E89" i="6"/>
  <c r="E21" i="6"/>
  <c r="C62" i="6"/>
  <c r="E9" i="6"/>
  <c r="C89" i="6"/>
  <c r="E531" i="8"/>
  <c r="E530" i="8" s="1"/>
  <c r="E533" i="8" s="1"/>
  <c r="E236" i="8"/>
  <c r="E235" i="8" s="1"/>
  <c r="E147" i="8"/>
  <c r="E146" i="8" s="1"/>
  <c r="E67" i="8"/>
  <c r="E66" i="8" s="1"/>
  <c r="E64" i="8" s="1"/>
  <c r="E357" i="8"/>
  <c r="E359" i="8" s="1"/>
  <c r="E130" i="8"/>
  <c r="E219" i="9"/>
  <c r="E220" i="9" s="1"/>
  <c r="E317" i="9"/>
  <c r="E124" i="9"/>
  <c r="F124" i="9" s="1"/>
  <c r="E83" i="9"/>
  <c r="E44" i="9"/>
  <c r="E27" i="9"/>
  <c r="E64" i="15"/>
  <c r="C105" i="6"/>
  <c r="F102" i="14"/>
  <c r="F103" i="14"/>
  <c r="F100" i="14"/>
  <c r="F94" i="14"/>
  <c r="F96" i="14"/>
  <c r="F90" i="14"/>
  <c r="F75" i="14"/>
  <c r="F76" i="14"/>
  <c r="F78" i="14"/>
  <c r="F72" i="14"/>
  <c r="D642" i="8"/>
  <c r="E592" i="8"/>
  <c r="E610" i="8"/>
  <c r="E614" i="8" s="1"/>
  <c r="D592" i="8"/>
  <c r="D520" i="8"/>
  <c r="E510" i="8"/>
  <c r="E508" i="8" s="1"/>
  <c r="E499" i="8"/>
  <c r="E493" i="8"/>
  <c r="E483" i="8"/>
  <c r="E482" i="8"/>
  <c r="E480" i="8"/>
  <c r="E479" i="8"/>
  <c r="E459" i="8"/>
  <c r="E458" i="8"/>
  <c r="E456" i="8"/>
  <c r="E449" i="8"/>
  <c r="E450" i="8" s="1"/>
  <c r="D442" i="8"/>
  <c r="E393" i="8"/>
  <c r="E396" i="8"/>
  <c r="E397" i="8" s="1"/>
  <c r="E401" i="8" s="1"/>
  <c r="D393" i="8"/>
  <c r="E291" i="8"/>
  <c r="E327" i="8"/>
  <c r="D144" i="8"/>
  <c r="D64" i="8"/>
  <c r="E51" i="8"/>
  <c r="E52" i="8" s="1"/>
  <c r="E20" i="8"/>
  <c r="E18" i="8" s="1"/>
  <c r="E8" i="17"/>
  <c r="E6" i="17" s="1"/>
  <c r="E4" i="17" s="1"/>
  <c r="D8" i="17"/>
  <c r="F24" i="17"/>
  <c r="F54" i="15"/>
  <c r="F51" i="15"/>
  <c r="D7" i="15"/>
  <c r="D5" i="15" s="1"/>
  <c r="D4" i="15" s="1"/>
  <c r="F56" i="15"/>
  <c r="F53" i="15"/>
  <c r="E13" i="15"/>
  <c r="E53" i="14"/>
  <c r="E115" i="14"/>
  <c r="E116" i="14" s="1"/>
  <c r="E8" i="14"/>
  <c r="E41" i="14"/>
  <c r="E27" i="14"/>
  <c r="F348" i="9"/>
  <c r="E520" i="8" l="1"/>
  <c r="C7" i="6"/>
  <c r="C5" i="6" s="1"/>
  <c r="E7" i="6"/>
  <c r="E5" i="6" s="1"/>
  <c r="E239" i="8"/>
  <c r="E144" i="8"/>
  <c r="E150" i="8"/>
  <c r="E507" i="8"/>
  <c r="E506" i="8"/>
  <c r="E442" i="8" s="1"/>
  <c r="E11" i="15"/>
  <c r="E10" i="15" s="1"/>
  <c r="F52" i="15"/>
  <c r="E611" i="8"/>
  <c r="F611" i="8" s="1"/>
  <c r="E613" i="8"/>
  <c r="E491" i="8"/>
  <c r="F491" i="8" s="1"/>
  <c r="E400" i="8"/>
  <c r="I31" i="12"/>
  <c r="H32" i="12"/>
  <c r="H31" i="12"/>
  <c r="F508" i="8"/>
  <c r="F466" i="8"/>
  <c r="F464" i="8"/>
  <c r="F463" i="8"/>
  <c r="F462" i="8"/>
  <c r="F416" i="8"/>
  <c r="F231" i="8"/>
  <c r="F177" i="8"/>
  <c r="F114" i="8"/>
  <c r="F65" i="14"/>
  <c r="F46" i="14"/>
  <c r="F23" i="17"/>
  <c r="F38" i="14"/>
  <c r="F24" i="14"/>
  <c r="F23" i="9"/>
  <c r="F12" i="9"/>
  <c r="F534" i="8"/>
  <c r="F30" i="12"/>
  <c r="D13" i="7"/>
  <c r="G13" i="7" s="1"/>
  <c r="F279" i="8"/>
  <c r="F271" i="8"/>
  <c r="F73" i="17"/>
  <c r="F70" i="17"/>
  <c r="F69" i="17"/>
  <c r="F68" i="17"/>
  <c r="F38" i="17"/>
  <c r="F36" i="17"/>
  <c r="F35" i="17"/>
  <c r="F34" i="17"/>
  <c r="D4" i="17"/>
  <c r="D6" i="17" s="1"/>
  <c r="F35" i="15"/>
  <c r="F34" i="15"/>
  <c r="F33" i="15"/>
  <c r="F39" i="15"/>
  <c r="F28" i="15"/>
  <c r="F21" i="15"/>
  <c r="F13" i="15"/>
  <c r="F115" i="14"/>
  <c r="F111" i="14"/>
  <c r="F68" i="14"/>
  <c r="F64" i="14"/>
  <c r="F50" i="14"/>
  <c r="F40" i="14"/>
  <c r="E22" i="14"/>
  <c r="E11" i="14"/>
  <c r="E12" i="14" s="1"/>
  <c r="E15" i="14" s="1"/>
  <c r="E16" i="14" s="1"/>
  <c r="D249" i="9"/>
  <c r="D251" i="9" s="1"/>
  <c r="D242" i="9"/>
  <c r="D243" i="9" s="1"/>
  <c r="D237" i="9"/>
  <c r="D239" i="9" s="1"/>
  <c r="D270" i="9"/>
  <c r="D271" i="9" s="1"/>
  <c r="D278" i="9"/>
  <c r="D282" i="9"/>
  <c r="D284" i="9" s="1"/>
  <c r="F340" i="9"/>
  <c r="F337" i="9"/>
  <c r="F317" i="9"/>
  <c r="F112" i="9"/>
  <c r="F90" i="9"/>
  <c r="F82" i="9"/>
  <c r="F75" i="9"/>
  <c r="F59" i="9"/>
  <c r="F51" i="9"/>
  <c r="F43" i="9"/>
  <c r="F41" i="9"/>
  <c r="F35" i="9"/>
  <c r="F24" i="9"/>
  <c r="F66" i="9"/>
  <c r="F27" i="9"/>
  <c r="F122" i="8"/>
  <c r="F251" i="8"/>
  <c r="F243" i="8"/>
  <c r="D324" i="8"/>
  <c r="D291" i="8" s="1"/>
  <c r="F319" i="8"/>
  <c r="E213" i="8"/>
  <c r="E203" i="8"/>
  <c r="D142" i="14"/>
  <c r="D133" i="14"/>
  <c r="D126" i="14"/>
  <c r="D119" i="14"/>
  <c r="D110" i="14"/>
  <c r="D101" i="14"/>
  <c r="F101" i="14" s="1"/>
  <c r="D91" i="14"/>
  <c r="F91" i="14" s="1"/>
  <c r="D82" i="14"/>
  <c r="F63" i="14"/>
  <c r="D45" i="14"/>
  <c r="F45" i="14" s="1"/>
  <c r="D35" i="14"/>
  <c r="F35" i="14" s="1"/>
  <c r="D21" i="14"/>
  <c r="D10" i="14"/>
  <c r="D350" i="9"/>
  <c r="D343" i="9"/>
  <c r="D344" i="9" s="1"/>
  <c r="F344" i="9" s="1"/>
  <c r="D335" i="9"/>
  <c r="D336" i="9" s="1"/>
  <c r="F336" i="9" s="1"/>
  <c r="D328" i="9"/>
  <c r="D321" i="9"/>
  <c r="D313" i="9"/>
  <c r="F313" i="9" s="1"/>
  <c r="D307" i="9"/>
  <c r="D301" i="9"/>
  <c r="D295" i="9"/>
  <c r="D288" i="9"/>
  <c r="D231" i="9"/>
  <c r="D225" i="9"/>
  <c r="D214" i="9"/>
  <c r="D208" i="9"/>
  <c r="D200" i="9"/>
  <c r="D192" i="9"/>
  <c r="D185" i="9"/>
  <c r="D176" i="9"/>
  <c r="D168" i="9"/>
  <c r="D169" i="9" s="1"/>
  <c r="D162" i="9"/>
  <c r="D154" i="9"/>
  <c r="D140" i="9"/>
  <c r="D132" i="9"/>
  <c r="F132" i="9" s="1"/>
  <c r="D108" i="9"/>
  <c r="F108" i="9" s="1"/>
  <c r="D96" i="9"/>
  <c r="D86" i="9"/>
  <c r="F86" i="9" s="1"/>
  <c r="D78" i="9"/>
  <c r="F78" i="9" s="1"/>
  <c r="D71" i="9"/>
  <c r="F71" i="9" s="1"/>
  <c r="D62" i="9"/>
  <c r="F62" i="9" s="1"/>
  <c r="D55" i="9"/>
  <c r="F55" i="9" s="1"/>
  <c r="D47" i="9"/>
  <c r="F47" i="9" s="1"/>
  <c r="D39" i="9"/>
  <c r="D40" i="9" s="1"/>
  <c r="F40" i="9" s="1"/>
  <c r="D31" i="9"/>
  <c r="F31" i="9" s="1"/>
  <c r="D21" i="9"/>
  <c r="D22" i="9" s="1"/>
  <c r="D10" i="9"/>
  <c r="E31" i="5"/>
  <c r="F31" i="5" s="1"/>
  <c r="E38" i="5"/>
  <c r="F38" i="5" s="1"/>
  <c r="E52" i="5"/>
  <c r="E62" i="5"/>
  <c r="E70" i="5"/>
  <c r="E74" i="5"/>
  <c r="E89" i="5"/>
  <c r="G19" i="12" s="1"/>
  <c r="C89" i="5"/>
  <c r="C61" i="5"/>
  <c r="C52" i="5"/>
  <c r="C46" i="5" s="1"/>
  <c r="C27" i="5"/>
  <c r="C26" i="5" s="1"/>
  <c r="C22" i="5"/>
  <c r="C18" i="5"/>
  <c r="F667" i="8"/>
  <c r="F660" i="8"/>
  <c r="F653" i="8"/>
  <c r="F646" i="8"/>
  <c r="F636" i="8"/>
  <c r="F629" i="8"/>
  <c r="F619" i="8"/>
  <c r="F604" i="8"/>
  <c r="F596" i="8"/>
  <c r="F583" i="8"/>
  <c r="F533" i="8"/>
  <c r="F532" i="8"/>
  <c r="F524" i="8"/>
  <c r="F480" i="8"/>
  <c r="F472" i="8"/>
  <c r="F456" i="8"/>
  <c r="F436" i="8"/>
  <c r="F428" i="8"/>
  <c r="F414" i="8"/>
  <c r="F373" i="8"/>
  <c r="F357" i="8"/>
  <c r="F345" i="8"/>
  <c r="F311" i="8"/>
  <c r="F303" i="8"/>
  <c r="F295" i="8"/>
  <c r="F138" i="8"/>
  <c r="F130" i="8"/>
  <c r="F69" i="8"/>
  <c r="F68" i="8"/>
  <c r="F46" i="8"/>
  <c r="F18" i="8"/>
  <c r="F22" i="14" l="1"/>
  <c r="E23" i="14"/>
  <c r="F23" i="14" s="1"/>
  <c r="E62" i="8"/>
  <c r="E216" i="8"/>
  <c r="E215" i="8"/>
  <c r="D215" i="9"/>
  <c r="F215" i="9" s="1"/>
  <c r="F214" i="9"/>
  <c r="F12" i="14"/>
  <c r="F11" i="15"/>
  <c r="E9" i="15"/>
  <c r="E7" i="15" s="1"/>
  <c r="F10" i="15"/>
  <c r="H19" i="12"/>
  <c r="D94" i="9"/>
  <c r="D186" i="9"/>
  <c r="D183" i="9"/>
  <c r="D182" i="9" s="1"/>
  <c r="D155" i="9"/>
  <c r="D152" i="9"/>
  <c r="D11" i="9"/>
  <c r="D8" i="9"/>
  <c r="F26" i="17"/>
  <c r="F47" i="15"/>
  <c r="D11" i="14"/>
  <c r="F11" i="14" s="1"/>
  <c r="D8" i="14"/>
  <c r="F8" i="14" s="1"/>
  <c r="D83" i="14"/>
  <c r="D53" i="14"/>
  <c r="F55" i="14"/>
  <c r="F109" i="14"/>
  <c r="F59" i="14"/>
  <c r="E110" i="14"/>
  <c r="F62" i="14"/>
  <c r="E22" i="12"/>
  <c r="F66" i="15"/>
  <c r="F43" i="15"/>
  <c r="E45" i="15"/>
  <c r="F45" i="15" s="1"/>
  <c r="E44" i="15"/>
  <c r="F44" i="15" s="1"/>
  <c r="E57" i="14"/>
  <c r="F44" i="14"/>
  <c r="F27" i="14"/>
  <c r="F34" i="14"/>
  <c r="F10" i="14"/>
  <c r="F15" i="14"/>
  <c r="F21" i="14"/>
  <c r="D250" i="9"/>
  <c r="D238" i="9"/>
  <c r="D272" i="9"/>
  <c r="D283" i="9"/>
  <c r="D277" i="9"/>
  <c r="F335" i="9"/>
  <c r="F343" i="9"/>
  <c r="E182" i="9"/>
  <c r="F39" i="9"/>
  <c r="E11" i="9"/>
  <c r="F10" i="9"/>
  <c r="F22" i="9"/>
  <c r="F21" i="9"/>
  <c r="F70" i="8"/>
  <c r="E446" i="8"/>
  <c r="F446" i="8" s="1"/>
  <c r="E445" i="8"/>
  <c r="E202" i="8"/>
  <c r="E212" i="8"/>
  <c r="D57" i="14"/>
  <c r="D56" i="14"/>
  <c r="D74" i="14"/>
  <c r="F74" i="14" s="1"/>
  <c r="D73" i="14"/>
  <c r="F73" i="14" s="1"/>
  <c r="D121" i="14"/>
  <c r="D120" i="14"/>
  <c r="D143" i="14"/>
  <c r="D33" i="9"/>
  <c r="F33" i="9" s="1"/>
  <c r="D32" i="9"/>
  <c r="F32" i="9" s="1"/>
  <c r="D49" i="9"/>
  <c r="F49" i="9" s="1"/>
  <c r="D48" i="9"/>
  <c r="F48" i="9" s="1"/>
  <c r="D57" i="9"/>
  <c r="F57" i="9" s="1"/>
  <c r="D56" i="9"/>
  <c r="F56" i="9" s="1"/>
  <c r="D64" i="9"/>
  <c r="F64" i="9" s="1"/>
  <c r="D63" i="9"/>
  <c r="F63" i="9" s="1"/>
  <c r="D73" i="9"/>
  <c r="F73" i="9" s="1"/>
  <c r="D72" i="9"/>
  <c r="F72" i="9" s="1"/>
  <c r="D80" i="9"/>
  <c r="F80" i="9" s="1"/>
  <c r="D79" i="9"/>
  <c r="F79" i="9" s="1"/>
  <c r="D88" i="9"/>
  <c r="F88" i="9" s="1"/>
  <c r="D87" i="9"/>
  <c r="F87" i="9" s="1"/>
  <c r="D98" i="9"/>
  <c r="D97" i="9"/>
  <c r="D110" i="9"/>
  <c r="F110" i="9" s="1"/>
  <c r="D109" i="9"/>
  <c r="F109" i="9" s="1"/>
  <c r="D134" i="9"/>
  <c r="F134" i="9" s="1"/>
  <c r="D133" i="9"/>
  <c r="F133" i="9" s="1"/>
  <c r="D142" i="9"/>
  <c r="D141" i="9"/>
  <c r="D164" i="9"/>
  <c r="D163" i="9"/>
  <c r="D178" i="9"/>
  <c r="D177" i="9"/>
  <c r="D194" i="9"/>
  <c r="D193" i="9"/>
  <c r="D202" i="9"/>
  <c r="D201" i="9"/>
  <c r="D210" i="9"/>
  <c r="D209" i="9"/>
  <c r="D227" i="9"/>
  <c r="D226" i="9"/>
  <c r="D233" i="9"/>
  <c r="D232" i="9"/>
  <c r="D297" i="9"/>
  <c r="D296" i="9"/>
  <c r="D303" i="9"/>
  <c r="D302" i="9"/>
  <c r="D309" i="9"/>
  <c r="D308" i="9"/>
  <c r="D315" i="9"/>
  <c r="F315" i="9" s="1"/>
  <c r="D314" i="9"/>
  <c r="F314" i="9" s="1"/>
  <c r="D323" i="9"/>
  <c r="D322" i="9"/>
  <c r="D330" i="9"/>
  <c r="D329" i="9"/>
  <c r="D352" i="9"/>
  <c r="D351" i="9"/>
  <c r="E61" i="5"/>
  <c r="E46" i="5"/>
  <c r="E26" i="5"/>
  <c r="E9" i="5"/>
  <c r="F284" i="8"/>
  <c r="F237" i="8"/>
  <c r="F229" i="8"/>
  <c r="F221" i="8"/>
  <c r="F213" i="8"/>
  <c r="F203" i="8"/>
  <c r="F190" i="8"/>
  <c r="F150" i="8"/>
  <c r="F149" i="8"/>
  <c r="F148" i="8"/>
  <c r="F110" i="14" l="1"/>
  <c r="E112" i="14"/>
  <c r="E205" i="8"/>
  <c r="E15" i="9"/>
  <c r="F15" i="9" s="1"/>
  <c r="E13" i="9"/>
  <c r="F13" i="9" s="1"/>
  <c r="D6" i="9"/>
  <c r="D5" i="9" s="1"/>
  <c r="F11" i="9"/>
  <c r="F8" i="17"/>
  <c r="F56" i="14"/>
  <c r="F57" i="14"/>
  <c r="F53" i="14"/>
  <c r="C5" i="5"/>
  <c r="E21" i="12"/>
  <c r="E20" i="12" s="1"/>
  <c r="E6" i="14"/>
  <c r="E7" i="5"/>
  <c r="F62" i="15"/>
  <c r="F64" i="15"/>
  <c r="F63" i="15"/>
  <c r="F9" i="15"/>
  <c r="D6" i="14"/>
  <c r="D5" i="14" s="1"/>
  <c r="F182" i="9"/>
  <c r="F183" i="9"/>
  <c r="F100" i="9"/>
  <c r="E8" i="9"/>
  <c r="E6" i="9" s="1"/>
  <c r="E5" i="9" s="1"/>
  <c r="F91" i="6"/>
  <c r="F68" i="6"/>
  <c r="F67" i="6"/>
  <c r="F51" i="6"/>
  <c r="F24" i="6"/>
  <c r="F23" i="6"/>
  <c r="G106" i="6"/>
  <c r="F90" i="6"/>
  <c r="F93" i="6"/>
  <c r="G84" i="6"/>
  <c r="G70" i="6"/>
  <c r="F63" i="6"/>
  <c r="G57" i="6"/>
  <c r="F669" i="8"/>
  <c r="F666" i="8"/>
  <c r="F665" i="8"/>
  <c r="F662" i="8"/>
  <c r="F659" i="8"/>
  <c r="F658" i="8"/>
  <c r="F655" i="8"/>
  <c r="F652" i="8"/>
  <c r="F651" i="8"/>
  <c r="F648" i="8"/>
  <c r="F645" i="8"/>
  <c r="F644" i="8"/>
  <c r="F638" i="8"/>
  <c r="F635" i="8"/>
  <c r="F634" i="8"/>
  <c r="F631" i="8"/>
  <c r="F628" i="8"/>
  <c r="F627" i="8"/>
  <c r="F621" i="8"/>
  <c r="F618" i="8"/>
  <c r="F617" i="8"/>
  <c r="F613" i="8"/>
  <c r="F610" i="8"/>
  <c r="F609" i="8"/>
  <c r="F606" i="8"/>
  <c r="F603" i="8"/>
  <c r="F602" i="8"/>
  <c r="F598" i="8"/>
  <c r="F595" i="8"/>
  <c r="F594" i="8"/>
  <c r="F589" i="8"/>
  <c r="F568" i="8"/>
  <c r="F526" i="8"/>
  <c r="F523" i="8"/>
  <c r="F522" i="8"/>
  <c r="F474" i="8"/>
  <c r="F471" i="8"/>
  <c r="F470" i="8"/>
  <c r="F438" i="8"/>
  <c r="F435" i="8"/>
  <c r="F434" i="8"/>
  <c r="F430" i="8"/>
  <c r="F427" i="8"/>
  <c r="F426" i="8"/>
  <c r="F418" i="8"/>
  <c r="F359" i="8"/>
  <c r="F356" i="8"/>
  <c r="F355" i="8"/>
  <c r="F288" i="8"/>
  <c r="F283" i="8"/>
  <c r="F282" i="8"/>
  <c r="F236" i="8"/>
  <c r="F235" i="8"/>
  <c r="F215" i="8"/>
  <c r="F212" i="8"/>
  <c r="F211" i="8"/>
  <c r="F193" i="8"/>
  <c r="F189" i="8"/>
  <c r="F188" i="8"/>
  <c r="F51" i="8"/>
  <c r="F572" i="8"/>
  <c r="F479" i="8"/>
  <c r="F455" i="8"/>
  <c r="F445" i="8"/>
  <c r="F413" i="8"/>
  <c r="F382" i="8"/>
  <c r="F376" i="8"/>
  <c r="E364" i="8"/>
  <c r="F318" i="8"/>
  <c r="E310" i="8"/>
  <c r="F302" i="8"/>
  <c r="F294" i="8"/>
  <c r="F127" i="6"/>
  <c r="F128" i="6"/>
  <c r="F122" i="6"/>
  <c r="F121" i="6"/>
  <c r="F119" i="6"/>
  <c r="F113" i="6"/>
  <c r="F116" i="6"/>
  <c r="F102" i="6"/>
  <c r="F103" i="6"/>
  <c r="F97" i="6"/>
  <c r="F98" i="6"/>
  <c r="F95" i="6"/>
  <c r="F87" i="6"/>
  <c r="F86" i="6"/>
  <c r="F76" i="6"/>
  <c r="F77" i="6"/>
  <c r="F64" i="6"/>
  <c r="F60" i="6"/>
  <c r="F59" i="6"/>
  <c r="F55" i="6"/>
  <c r="F54" i="6"/>
  <c r="F53" i="6"/>
  <c r="F52" i="6"/>
  <c r="F50" i="6"/>
  <c r="F45" i="6"/>
  <c r="F44" i="6"/>
  <c r="F43" i="6"/>
  <c r="F42" i="6"/>
  <c r="F41" i="6"/>
  <c r="F40" i="6"/>
  <c r="F39" i="6"/>
  <c r="F38" i="6"/>
  <c r="F37" i="6"/>
  <c r="F34" i="6"/>
  <c r="F33" i="6"/>
  <c r="F32" i="6"/>
  <c r="F31" i="6"/>
  <c r="F30" i="6"/>
  <c r="F29" i="6"/>
  <c r="F26" i="6"/>
  <c r="F25" i="6"/>
  <c r="F19" i="6"/>
  <c r="F18" i="6"/>
  <c r="F15" i="6"/>
  <c r="F14" i="6"/>
  <c r="F11" i="6"/>
  <c r="F12" i="6"/>
  <c r="F310" i="8" l="1"/>
  <c r="E313" i="8"/>
  <c r="F313" i="8" s="1"/>
  <c r="E314" i="8"/>
  <c r="F364" i="8"/>
  <c r="E365" i="8"/>
  <c r="F20" i="17"/>
  <c r="F4" i="17"/>
  <c r="E21" i="17"/>
  <c r="E5" i="14"/>
  <c r="F5" i="14" s="1"/>
  <c r="F6" i="14"/>
  <c r="E23" i="12"/>
  <c r="F510" i="8"/>
  <c r="G18" i="12"/>
  <c r="E5" i="5"/>
  <c r="E4" i="15"/>
  <c r="F7" i="15"/>
  <c r="F8" i="9"/>
  <c r="F94" i="9"/>
  <c r="E98" i="9"/>
  <c r="F98" i="9" s="1"/>
  <c r="E97" i="9"/>
  <c r="F97" i="9" s="1"/>
  <c r="F96" i="9"/>
  <c r="F493" i="8"/>
  <c r="F146" i="8"/>
  <c r="E325" i="8"/>
  <c r="E326" i="8" s="1"/>
  <c r="F326" i="8" s="1"/>
  <c r="G22" i="12"/>
  <c r="G112" i="6"/>
  <c r="F58" i="6"/>
  <c r="F84" i="6"/>
  <c r="F396" i="8"/>
  <c r="F397" i="8"/>
  <c r="F395" i="8"/>
  <c r="F293" i="8"/>
  <c r="F305" i="8"/>
  <c r="F347" i="8"/>
  <c r="F444" i="8"/>
  <c r="F454" i="8"/>
  <c r="F458" i="8"/>
  <c r="F482" i="8"/>
  <c r="F400" i="8"/>
  <c r="F317" i="8"/>
  <c r="F363" i="8"/>
  <c r="F449" i="8"/>
  <c r="F309" i="8"/>
  <c r="F321" i="8"/>
  <c r="F422" i="8"/>
  <c r="F297" i="8"/>
  <c r="F301" i="8"/>
  <c r="F478" i="8"/>
  <c r="F82" i="8"/>
  <c r="F536" i="8"/>
  <c r="F545" i="8"/>
  <c r="F23" i="5"/>
  <c r="F153" i="8"/>
  <c r="F181" i="8"/>
  <c r="F642" i="8"/>
  <c r="F592" i="8"/>
  <c r="D582" i="8"/>
  <c r="D531" i="8"/>
  <c r="F507" i="8"/>
  <c r="D372" i="8"/>
  <c r="D344" i="8"/>
  <c r="F344" i="8" s="1"/>
  <c r="D44" i="8"/>
  <c r="F22" i="12"/>
  <c r="D7" i="6"/>
  <c r="F21" i="12" s="1"/>
  <c r="G95" i="5"/>
  <c r="G91" i="5"/>
  <c r="G82" i="5"/>
  <c r="F97" i="5"/>
  <c r="F96" i="5"/>
  <c r="F95" i="5"/>
  <c r="F93" i="5"/>
  <c r="F92" i="5"/>
  <c r="F91" i="5"/>
  <c r="F87" i="5"/>
  <c r="F77" i="5"/>
  <c r="F76" i="5"/>
  <c r="F72" i="5"/>
  <c r="F71" i="5"/>
  <c r="F65" i="5"/>
  <c r="F64" i="5"/>
  <c r="F56" i="5"/>
  <c r="F55" i="5"/>
  <c r="F54" i="5"/>
  <c r="F43" i="5"/>
  <c r="F36" i="5"/>
  <c r="F35" i="5"/>
  <c r="F28" i="5"/>
  <c r="F20" i="5"/>
  <c r="F19" i="5"/>
  <c r="F11" i="5"/>
  <c r="G74" i="5"/>
  <c r="F62" i="5"/>
  <c r="F52" i="5"/>
  <c r="F42" i="5"/>
  <c r="F27" i="5"/>
  <c r="F10" i="5"/>
  <c r="F22" i="5"/>
  <c r="F18" i="5"/>
  <c r="D89" i="5"/>
  <c r="F19" i="12" s="1"/>
  <c r="I19" i="12" s="1"/>
  <c r="D7" i="5"/>
  <c r="F18" i="12" s="1"/>
  <c r="F82" i="5"/>
  <c r="F112" i="6"/>
  <c r="F70" i="6"/>
  <c r="F57" i="6"/>
  <c r="F49" i="6"/>
  <c r="F36" i="6"/>
  <c r="F28" i="6"/>
  <c r="F22" i="6"/>
  <c r="F17" i="6"/>
  <c r="F10" i="6"/>
  <c r="F21" i="17" l="1"/>
  <c r="E22" i="17"/>
  <c r="F22" i="17" s="1"/>
  <c r="F17" i="12"/>
  <c r="E367" i="8"/>
  <c r="F365" i="8"/>
  <c r="D45" i="8"/>
  <c r="F45" i="8" s="1"/>
  <c r="D14" i="8"/>
  <c r="D12" i="8" s="1"/>
  <c r="F6" i="17"/>
  <c r="H22" i="12"/>
  <c r="I22" i="12"/>
  <c r="F20" i="12"/>
  <c r="F506" i="8"/>
  <c r="I18" i="12"/>
  <c r="G17" i="12"/>
  <c r="H18" i="12"/>
  <c r="F4" i="15"/>
  <c r="E5" i="15"/>
  <c r="F5" i="15" s="1"/>
  <c r="G61" i="5"/>
  <c r="D5" i="6"/>
  <c r="F89" i="5"/>
  <c r="G62" i="6"/>
  <c r="G105" i="6"/>
  <c r="F105" i="6"/>
  <c r="F21" i="6"/>
  <c r="G21" i="6"/>
  <c r="G21" i="12"/>
  <c r="G9" i="6"/>
  <c r="G89" i="6"/>
  <c r="F89" i="6"/>
  <c r="F62" i="6"/>
  <c r="F66" i="6"/>
  <c r="F118" i="6"/>
  <c r="F85" i="6"/>
  <c r="G26" i="5"/>
  <c r="G89" i="5"/>
  <c r="G46" i="5"/>
  <c r="F74" i="5"/>
  <c r="F70" i="5"/>
  <c r="F9" i="6"/>
  <c r="F412" i="8"/>
  <c r="F343" i="8"/>
  <c r="F329" i="8"/>
  <c r="F163" i="8"/>
  <c r="F585" i="8"/>
  <c r="F393" i="8"/>
  <c r="F499" i="8"/>
  <c r="F372" i="8"/>
  <c r="F371" i="8"/>
  <c r="F74" i="8"/>
  <c r="F44" i="8"/>
  <c r="F140" i="8"/>
  <c r="F205" i="8"/>
  <c r="F144" i="8"/>
  <c r="F223" i="8"/>
  <c r="F132" i="8"/>
  <c r="F228" i="8"/>
  <c r="F227" i="8"/>
  <c r="F530" i="8"/>
  <c r="F75" i="5"/>
  <c r="D67" i="8"/>
  <c r="D5" i="5"/>
  <c r="F61" i="5"/>
  <c r="F23" i="12" l="1"/>
  <c r="F367" i="8"/>
  <c r="E368" i="8"/>
  <c r="H21" i="12"/>
  <c r="I21" i="12"/>
  <c r="G20" i="12"/>
  <c r="G23" i="12" s="1"/>
  <c r="H17" i="12"/>
  <c r="I17" i="12"/>
  <c r="F6" i="9"/>
  <c r="F5" i="9"/>
  <c r="F7" i="6"/>
  <c r="G7" i="6"/>
  <c r="F26" i="5"/>
  <c r="F46" i="5"/>
  <c r="G9" i="5"/>
  <c r="F9" i="5"/>
  <c r="F489" i="8"/>
  <c r="F488" i="8"/>
  <c r="F325" i="8"/>
  <c r="F324" i="8"/>
  <c r="E582" i="8"/>
  <c r="F582" i="8" s="1"/>
  <c r="F581" i="8"/>
  <c r="F442" i="8"/>
  <c r="F220" i="8"/>
  <c r="F219" i="8"/>
  <c r="F202" i="8"/>
  <c r="F201" i="8"/>
  <c r="E16" i="8"/>
  <c r="F20" i="8"/>
  <c r="E137" i="8"/>
  <c r="F137" i="8" s="1"/>
  <c r="F136" i="8"/>
  <c r="F129" i="8"/>
  <c r="F128" i="8"/>
  <c r="F291" i="8"/>
  <c r="F531" i="8"/>
  <c r="F520" i="8"/>
  <c r="F67" i="8"/>
  <c r="F66" i="8"/>
  <c r="D62" i="8"/>
  <c r="D11" i="8" s="1"/>
  <c r="F16" i="8" l="1"/>
  <c r="E14" i="8"/>
  <c r="E12" i="8" s="1"/>
  <c r="E11" i="8" s="1"/>
  <c r="I20" i="12"/>
  <c r="H20" i="12"/>
  <c r="F5" i="6"/>
  <c r="G5" i="6"/>
  <c r="F64" i="8"/>
  <c r="G7" i="5"/>
  <c r="G5" i="5"/>
  <c r="E17" i="8"/>
  <c r="F17" i="8" s="1"/>
  <c r="F147" i="8"/>
  <c r="F7" i="5"/>
  <c r="F12" i="8" l="1"/>
  <c r="F11" i="8"/>
  <c r="F5" i="5"/>
  <c r="F14" i="8"/>
  <c r="F62" i="8" l="1"/>
</calcChain>
</file>

<file path=xl/sharedStrings.xml><?xml version="1.0" encoding="utf-8"?>
<sst xmlns="http://schemas.openxmlformats.org/spreadsheetml/2006/main" count="2321" uniqueCount="844">
  <si>
    <t>Konto</t>
  </si>
  <si>
    <t xml:space="preserve">Opis prihoda </t>
  </si>
  <si>
    <t>PRIHODI OD POREZA</t>
  </si>
  <si>
    <t>Porez i prirez na dohodak</t>
  </si>
  <si>
    <t>Porezi na imovinu</t>
  </si>
  <si>
    <t>Porezi na robu i usluge</t>
  </si>
  <si>
    <t>POMOĆI</t>
  </si>
  <si>
    <t>PRIHODI OD IMOVINE</t>
  </si>
  <si>
    <t>Prihodi od financijske imovine</t>
  </si>
  <si>
    <t>Prihodi od nefinancijske imovine</t>
  </si>
  <si>
    <t>Prihodi od kamata na dane zajmove</t>
  </si>
  <si>
    <t>Administrativne (upravne) pristojbe</t>
  </si>
  <si>
    <t>Prihodi po posebnim propisima</t>
  </si>
  <si>
    <t>Ostali nespomenuti prihodi</t>
  </si>
  <si>
    <t>KAZNE, UPRAVNE MJERE I OSTALI PRIHODI</t>
  </si>
  <si>
    <t>Prihod od prodaje neproizvedene imovine</t>
  </si>
  <si>
    <t>Prihod od prodaje materijalne imovine - prirodnih bogatstava</t>
  </si>
  <si>
    <t>Prihod od prodaje građevinskih objekata</t>
  </si>
  <si>
    <t>Primljene otplate (povrat) glavnice zajmova</t>
  </si>
  <si>
    <t>Pozicija</t>
  </si>
  <si>
    <t xml:space="preserve">Opis rashoda i izdataka </t>
  </si>
  <si>
    <t>GLAVA 1</t>
  </si>
  <si>
    <t>GRADSKA UPRAVA</t>
  </si>
  <si>
    <t xml:space="preserve">PROGRAM </t>
  </si>
  <si>
    <t>UPRAVLJANJE I ADMINISTRACIJA</t>
  </si>
  <si>
    <t>AKTIVNOST</t>
  </si>
  <si>
    <t>Rashodi za zaposlene</t>
  </si>
  <si>
    <t>Plaće</t>
  </si>
  <si>
    <t>Ostali rashodi za zaposlene</t>
  </si>
  <si>
    <t xml:space="preserve">Doprinosi na plaće 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</si>
  <si>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</si>
  <si>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</si>
  <si>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</si>
  <si>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</si>
  <si>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</si>
  <si>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Ostali nespomenuti rashodi poslovanja</t>
  </si>
  <si>
    <t>Financijski rashodi</t>
  </si>
  <si>
    <t>Ostali financijski rashodi</t>
  </si>
  <si>
    <t>Proračunska zaliha</t>
  </si>
  <si>
    <t>Subvencije</t>
  </si>
  <si>
    <t>Donacije i ostali rashodi</t>
  </si>
  <si>
    <t>Tekuće donacije</t>
  </si>
  <si>
    <t>Kapitalne donacije</t>
  </si>
  <si>
    <t>PROJEKT</t>
  </si>
  <si>
    <t>10</t>
  </si>
  <si>
    <t>Postrojenja i oprema</t>
  </si>
  <si>
    <t>11</t>
  </si>
  <si>
    <t>Obveze po sudskim sporovima</t>
  </si>
  <si>
    <t xml:space="preserve">Financijski rashodi </t>
  </si>
  <si>
    <t>Ostali nespomenuti financijski rashodi</t>
  </si>
  <si>
    <t>Naknada troškova osobama izvan radnog odnosa</t>
  </si>
  <si>
    <t>GLAVA 2</t>
  </si>
  <si>
    <t>1010</t>
  </si>
  <si>
    <t>DRUŠTVENE DJELATNOSTI</t>
  </si>
  <si>
    <t>PREDŠKOLSKI ODGOJ</t>
  </si>
  <si>
    <t>A100201</t>
  </si>
  <si>
    <t xml:space="preserve">Plaće </t>
  </si>
  <si>
    <t>16</t>
  </si>
  <si>
    <t>Doprinosi na plaće</t>
  </si>
  <si>
    <t>17</t>
  </si>
  <si>
    <t>18</t>
  </si>
  <si>
    <t>19</t>
  </si>
  <si>
    <t>A100202</t>
  </si>
  <si>
    <t>Sufinanciranje predškolskog odgoja</t>
  </si>
  <si>
    <t>Ostali rashodi</t>
  </si>
  <si>
    <t>22</t>
  </si>
  <si>
    <t>Građevinski objekti</t>
  </si>
  <si>
    <t>KULTURA</t>
  </si>
  <si>
    <t>A100301</t>
  </si>
  <si>
    <t xml:space="preserve">Gradska knjižnica </t>
  </si>
  <si>
    <t xml:space="preserve">Ostali rashodi za zaposlene </t>
  </si>
  <si>
    <t>Doprinosi  na plaće</t>
  </si>
  <si>
    <t>Rashodi za nabavu proizvedene dugotrajne imovine</t>
  </si>
  <si>
    <t>Knjige u knjižnicama</t>
  </si>
  <si>
    <t>A100302</t>
  </si>
  <si>
    <t>Kulturno umjetnička društva i udruge</t>
  </si>
  <si>
    <t>32</t>
  </si>
  <si>
    <t>K100301</t>
  </si>
  <si>
    <t xml:space="preserve">Rashodi za usluge </t>
  </si>
  <si>
    <t>35</t>
  </si>
  <si>
    <t>Rashodi za nabavu proizvodne dugotrajne imovine</t>
  </si>
  <si>
    <t>37</t>
  </si>
  <si>
    <t>ŠPORT</t>
  </si>
  <si>
    <t>A100401</t>
  </si>
  <si>
    <t>Športski klubovi i udruge</t>
  </si>
  <si>
    <t>Ostali  rashodi</t>
  </si>
  <si>
    <t>A100402</t>
  </si>
  <si>
    <t>Gradski bazen</t>
  </si>
  <si>
    <t>A100403</t>
  </si>
  <si>
    <t>ŠKOLSTVO</t>
  </si>
  <si>
    <t>A100501</t>
  </si>
  <si>
    <t>Potpore učenicima i studentima</t>
  </si>
  <si>
    <t>Naknade građanima i kućanstvima na temelju osiguranja i druge naknade</t>
  </si>
  <si>
    <t>Naknade građanima i kućanstvima (stipendije)</t>
  </si>
  <si>
    <t>A100502</t>
  </si>
  <si>
    <t>Donacije školstvu</t>
  </si>
  <si>
    <t>SOCIJALNA SKRB</t>
  </si>
  <si>
    <t>Sufinanciranje rada Crvenog križa</t>
  </si>
  <si>
    <t>PROGRAM</t>
  </si>
  <si>
    <t xml:space="preserve">Donacija za rad DVD-a </t>
  </si>
  <si>
    <t>Tekuće donacije-redovna djelatnost</t>
  </si>
  <si>
    <t>A100702</t>
  </si>
  <si>
    <t>A100801</t>
  </si>
  <si>
    <t>2005</t>
  </si>
  <si>
    <t>KOMUNALNO  GOSPODARSTVO</t>
  </si>
  <si>
    <t>ODRŽAVANJE KOMUNALNE INFRASTRUKTURE</t>
  </si>
  <si>
    <t>A100901</t>
  </si>
  <si>
    <t>A100902</t>
  </si>
  <si>
    <t xml:space="preserve">Održavanje  nerazvrstanih cesta </t>
  </si>
  <si>
    <t>A100903</t>
  </si>
  <si>
    <t>Odvodnja oborinskih voda</t>
  </si>
  <si>
    <t>A100904</t>
  </si>
  <si>
    <t>Održavanje groblja</t>
  </si>
  <si>
    <t>ZAJEDNIČKI RASHODI U FUNKCIJI ODRŽAVANJA KOMUNALNE INFRASTRUKTURE</t>
  </si>
  <si>
    <t>A101001</t>
  </si>
  <si>
    <t>ZAŠTITA OKOLIŠA</t>
  </si>
  <si>
    <t>Sanacija odlagališta komunalnog otpada "Mojanka"</t>
  </si>
  <si>
    <t>K101102</t>
  </si>
  <si>
    <t>K101103</t>
  </si>
  <si>
    <t xml:space="preserve">Rashodi za nabavu proizvodne dugotrajne imovine </t>
  </si>
  <si>
    <t>2010</t>
  </si>
  <si>
    <t>Poticanje poduzetništva</t>
  </si>
  <si>
    <t>K101201</t>
  </si>
  <si>
    <t>K101202</t>
  </si>
  <si>
    <t>K101203</t>
  </si>
  <si>
    <t>Gospodarska  zona Kukuzovac</t>
  </si>
  <si>
    <t>Izrada prostornih planova</t>
  </si>
  <si>
    <t>Ostala nematerijalna proizvedena imovina</t>
  </si>
  <si>
    <t>Uređenje prostora "Aerodroma"</t>
  </si>
  <si>
    <t>Nematerijalna proizvedena imovina</t>
  </si>
  <si>
    <t>K101302</t>
  </si>
  <si>
    <t>A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</si>
  <si>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</si>
  <si>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</si>
  <si>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</si>
  <si>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</si>
  <si>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</si>
  <si>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 višak / manjak</t>
  </si>
  <si>
    <t>B</t>
  </si>
  <si>
    <t xml:space="preserve">RAČUN FINANCIRANJA </t>
  </si>
  <si>
    <t>Primici od financijske imovine i zaduživanja</t>
  </si>
  <si>
    <t xml:space="preserve">Izdaci za financijsku imovinu i otplate zajmova </t>
  </si>
  <si>
    <t xml:space="preserve">PRIHODI  </t>
  </si>
  <si>
    <t>Komunalni doprinos i  naknada</t>
  </si>
  <si>
    <t>PRIHOD OD PRODAJE NEFINANCIJSKE IMOVINE</t>
  </si>
  <si>
    <t>B.    RASHODI POSLOVANJA</t>
  </si>
  <si>
    <t>Opis rashoda</t>
  </si>
  <si>
    <t>RASHODI POSLOVANJA (3+4)</t>
  </si>
  <si>
    <t>RASHODI POSLOVANJA</t>
  </si>
  <si>
    <t xml:space="preserve">Ostali nespomenuti rashodi </t>
  </si>
  <si>
    <t xml:space="preserve">Subvencije trgovačkim društvima u javnom sektoru </t>
  </si>
  <si>
    <t xml:space="preserve">Subvencije trgovačkim društvima, poljoprivrednicima i obrtnicima izvan javnog sektora </t>
  </si>
  <si>
    <t>Pomoći dane u inozemstvo i unutar općeg proračuna</t>
  </si>
  <si>
    <t>Pomoći proračunskim korisnicima drugih proračuna</t>
  </si>
  <si>
    <t>Naknade građanima i kućanstvima iz proračuna</t>
  </si>
  <si>
    <t>Izvanredni rashodi</t>
  </si>
  <si>
    <t>Kapitalne pomoći</t>
  </si>
  <si>
    <t>RASHODI ZA NABAVU NEFINANCIJSKE IMOVINE</t>
  </si>
  <si>
    <t>Rashodi za nabavu neproizvedene  imovine</t>
  </si>
  <si>
    <t>Materijalna imovina</t>
  </si>
  <si>
    <t xml:space="preserve">Knjige </t>
  </si>
  <si>
    <t>C.    RAČUN FINANCIRANJA</t>
  </si>
  <si>
    <t>Opis primici / izdaci</t>
  </si>
  <si>
    <t>PRIMICI OD FINANCIJSKE IMOVINE I ZADUŽIVANJA</t>
  </si>
  <si>
    <t>Povrat zajmova  danih obrtnicima, malim i srednjim poduzetnicima</t>
  </si>
  <si>
    <t>Članak 4.</t>
  </si>
  <si>
    <t>A100103</t>
  </si>
  <si>
    <t>Sufinanciranje rada Muzeja Cetinske krajine</t>
  </si>
  <si>
    <t>Pomoći pror. korisnicima drugih proračuna</t>
  </si>
  <si>
    <t>Sanacija Gradske tvrđave</t>
  </si>
  <si>
    <t>A100601</t>
  </si>
  <si>
    <t xml:space="preserve">Ostali rashodi </t>
  </si>
  <si>
    <t>A100701</t>
  </si>
  <si>
    <t>Obnova uredskih prostorija i opreme</t>
  </si>
  <si>
    <t>Rashodi za nabavu dugotrajne proizvodne imovine</t>
  </si>
  <si>
    <t>A100304</t>
  </si>
  <si>
    <t>A100404</t>
  </si>
  <si>
    <t>33</t>
  </si>
  <si>
    <t>34</t>
  </si>
  <si>
    <t>38</t>
  </si>
  <si>
    <t>Pomoći proračunu iz drugih proračuna</t>
  </si>
  <si>
    <t>PRIHODI OD UPRAVNIH I ADMINISTRATIVNIH PRISTOJBI, PRISTOJBI PO POSEBNIM PROPISIMA I NAKNADA</t>
  </si>
  <si>
    <t>Prihod od prodaje proizvoda  i roba</t>
  </si>
  <si>
    <t>Prihod od proizvedene imovine</t>
  </si>
  <si>
    <t>45</t>
  </si>
  <si>
    <t>Rashodi za nabavu proizvedene dug. imovine</t>
  </si>
  <si>
    <t>Financiranje javne vatrogasne postrojbe</t>
  </si>
  <si>
    <t>DONACIJE OSTALIM UDRUGAMA I KORISNICIMA</t>
  </si>
  <si>
    <t>Udruge civilnog društva</t>
  </si>
  <si>
    <t>A100802</t>
  </si>
  <si>
    <t>Političke stranke</t>
  </si>
  <si>
    <t>A100803</t>
  </si>
  <si>
    <t>Turistička zajednica</t>
  </si>
  <si>
    <t>A100804</t>
  </si>
  <si>
    <t>Vjerske zajednice</t>
  </si>
  <si>
    <t xml:space="preserve">Ostale naknade građanima i kućanstvima iz proračuna </t>
  </si>
  <si>
    <t xml:space="preserve">Financiranje komunalnih usluga športskih klubova </t>
  </si>
  <si>
    <t>Financiranje tekućih rashoda</t>
  </si>
  <si>
    <t>Kulturno umjetničko središte - Sinj</t>
  </si>
  <si>
    <t>A100405</t>
  </si>
  <si>
    <t>A100406</t>
  </si>
  <si>
    <t>A100407</t>
  </si>
  <si>
    <t>A100604</t>
  </si>
  <si>
    <t>Primici glavnice zajmova danih neprofitnim organizacijama, građanima i kućanstvima</t>
  </si>
  <si>
    <t>Zajedničke usluge u komunalnom gospodarstvu</t>
  </si>
  <si>
    <t>Priprema razvojnih programa i ostali zajednički rashodi</t>
  </si>
  <si>
    <t>Uredska oprema i namještaj</t>
  </si>
  <si>
    <t>36</t>
  </si>
  <si>
    <t>51</t>
  </si>
  <si>
    <t>53</t>
  </si>
  <si>
    <t>54</t>
  </si>
  <si>
    <t>Pomoći proračunskim korisnicima iz proračuna koji im nije nadležan</t>
  </si>
  <si>
    <t>Pomoći temeljem prijenosa EU sredstava</t>
  </si>
  <si>
    <t>A100306</t>
  </si>
  <si>
    <t>A100307</t>
  </si>
  <si>
    <t>Financiranje troškova korištenja školske športske dvorane</t>
  </si>
  <si>
    <t>A100605</t>
  </si>
  <si>
    <t>A100703</t>
  </si>
  <si>
    <t xml:space="preserve">Tekuće donacije </t>
  </si>
  <si>
    <t>Tekuće pomoći izravnanja za decentralizirane funkcije</t>
  </si>
  <si>
    <t>LAG Cetinska krajina</t>
  </si>
  <si>
    <t>A100303</t>
  </si>
  <si>
    <t>Pomoći od izvanproračunskih korisnika</t>
  </si>
  <si>
    <t>Tekuće donacije - vjerski vrtići "Blagovijest"</t>
  </si>
  <si>
    <t>A100806</t>
  </si>
  <si>
    <t>A100602</t>
  </si>
  <si>
    <t>A100603</t>
  </si>
  <si>
    <t xml:space="preserve">   A100305</t>
  </si>
  <si>
    <t>55</t>
  </si>
  <si>
    <t>A100503</t>
  </si>
  <si>
    <t>Pomoći dane u inozemstvu i unutar opće države</t>
  </si>
  <si>
    <t xml:space="preserve">        Članak 1.</t>
  </si>
  <si>
    <t>Ostala nematerijalna imovina</t>
  </si>
  <si>
    <t>Tekući rashodi za financiranje projekata iz fondova EU</t>
  </si>
  <si>
    <t>Sufinanciranje nabavke knjiga za učenike srednjih škola</t>
  </si>
  <si>
    <t>Pomoć socijalno ugroženim obiteljima (jednokratne pomoći i ostale naknade)</t>
  </si>
  <si>
    <t>SUSTAV CIVILNE ZAŠTITE</t>
  </si>
  <si>
    <t>A100504</t>
  </si>
  <si>
    <t>Rashodi za nabavu neproizvedene dugotrajne imovine</t>
  </si>
  <si>
    <t>Materijalna imovina, prirodno bogatsvo - zemljište</t>
  </si>
  <si>
    <t>A100606</t>
  </si>
  <si>
    <t>Proširenje groblja u Turjacima</t>
  </si>
  <si>
    <t>Rashodi za nabavu proizvedene dugotrajne impovine</t>
  </si>
  <si>
    <t xml:space="preserve">Izgradnja nogostupa od Zorke Macana do spomenika Radošić Gornji </t>
  </si>
  <si>
    <t>Pomoći unutar općeg proračuna</t>
  </si>
  <si>
    <t>39</t>
  </si>
  <si>
    <t>Financiranje programa zapošljavanja žena - "Zaželi"</t>
  </si>
  <si>
    <r>
      <rPr>
        <b/>
        <sz val="10"/>
        <color theme="1"/>
        <rFont val="Arial"/>
        <family val="2"/>
        <charset val="238"/>
      </rPr>
      <t>Pomoć za nabavku radnih bilježnica učenicima osnovnih škola</t>
    </r>
    <r>
      <rPr>
        <sz val="10"/>
        <color theme="1"/>
        <rFont val="Arial"/>
        <family val="2"/>
        <charset val="238"/>
      </rPr>
      <t xml:space="preserve"> </t>
    </r>
  </si>
  <si>
    <t>Donacije za znanost i obrazovanje</t>
  </si>
  <si>
    <t>Naknade za novorođenu djecu</t>
  </si>
  <si>
    <t>Potpore za rad udruga iz Domovinskog rata i udruga socijalne skrbi</t>
  </si>
  <si>
    <t>Civilna zaštita</t>
  </si>
  <si>
    <t>PRIHODI OD PRODAJE PROIZVODA I ROBA</t>
  </si>
  <si>
    <t>II. POSEBNI DIO</t>
  </si>
  <si>
    <t>GIS Grada Sinja</t>
  </si>
  <si>
    <t>A100607</t>
  </si>
  <si>
    <t>Javni radovi</t>
  </si>
  <si>
    <t>Članak 2.</t>
  </si>
  <si>
    <t xml:space="preserve">Kulturne manifestacije - Dani Alke i Velike Gospe, Advent u Sinju i ostale manifestacije </t>
  </si>
  <si>
    <t>14</t>
  </si>
  <si>
    <t>59</t>
  </si>
  <si>
    <t>Održavanje javne rasvjete</t>
  </si>
  <si>
    <t>Održavanje čistoće javnih površina</t>
  </si>
  <si>
    <t>Održavanje javnih zelenih površina</t>
  </si>
  <si>
    <t>A100408</t>
  </si>
  <si>
    <t>Materijlani rashodi</t>
  </si>
  <si>
    <t>Financiranje redovne djelatnosti-DV "Bili Cvitak" Sinj</t>
  </si>
  <si>
    <t>K101303</t>
  </si>
  <si>
    <t>43</t>
  </si>
  <si>
    <t>50</t>
  </si>
  <si>
    <t>52</t>
  </si>
  <si>
    <t>AKTIVNOSTI</t>
  </si>
  <si>
    <t>Održavanje građevina, uređaja i predmeta javne namjene</t>
  </si>
  <si>
    <t>Dezinsekcija i deratizacija javnih površina</t>
  </si>
  <si>
    <t>Veterinarsko - higijeničarski poslovi</t>
  </si>
  <si>
    <t>Donacije od pravnih i fizičkih osoba izvan općeg proračuna</t>
  </si>
  <si>
    <t xml:space="preserve">Naknade troškova zaposlenima </t>
  </si>
  <si>
    <t>Savjet mladih</t>
  </si>
  <si>
    <t>Izgradnja nogostupa u Bajagiću</t>
  </si>
  <si>
    <t>Izrada projektne dokumentacije za proširenje groblja "Šibenica" u Glavicama</t>
  </si>
  <si>
    <t>A100409</t>
  </si>
  <si>
    <t>57</t>
  </si>
  <si>
    <t>58</t>
  </si>
  <si>
    <t>A101002</t>
  </si>
  <si>
    <t>Kazna, penali i naknade štete</t>
  </si>
  <si>
    <t xml:space="preserve">Održavanje javnih površina na kojima nije dopušten promet motornim vozilima </t>
  </si>
  <si>
    <t>K101304</t>
  </si>
  <si>
    <t>Održavanje športskih objekata i igrališta</t>
  </si>
  <si>
    <t>Nematerijalna imovina</t>
  </si>
  <si>
    <t>Prijevozna sredstva</t>
  </si>
  <si>
    <t>A100203</t>
  </si>
  <si>
    <t>Novčana pomoć roditeljima djece koji su ostvarili pravo na upis u dječji vrtić, ali nisu mogli biti upisani zbog popunjenosti kapaciteta</t>
  </si>
  <si>
    <t>Naknade građanima i kućanstvim u novcu</t>
  </si>
  <si>
    <t>Naknada za smanjenje količine miješanog komunalnog otpada po Rješenju Fonda</t>
  </si>
  <si>
    <t>Izrada dokumentacije za projektno rješenje ceste od Doma zdravlja do Ulice 126. brigade</t>
  </si>
  <si>
    <t>Izrada projektne dokumentacije za poljoprivredno inovacijski centar na Štaliji</t>
  </si>
  <si>
    <t xml:space="preserve">Gospodarenja otpadom </t>
  </si>
  <si>
    <t>Izgradnja nogostupa sa biciklističkom stazom i javnom rasvjetom - nastavak do Aerodroma</t>
  </si>
  <si>
    <t>Projektiranje i izgradnja rasvjete glavnog nogometnog terena NK Junak</t>
  </si>
  <si>
    <t>Izgradnja dječjeg vrtića u Glavicama</t>
  </si>
  <si>
    <t>Izgradnja dječjeg vrtića u Karakašici</t>
  </si>
  <si>
    <t>Pomoć zdravstvenim institucijama</t>
  </si>
  <si>
    <t>RAZDJEL 2. UPRAVNI ODJEL ZA KOMUNALNI SUSTAV</t>
  </si>
  <si>
    <t>K101305</t>
  </si>
  <si>
    <t>Izrada projektne dokumentacije za projekt "difuznog - poduzetničkog inkubatora"</t>
  </si>
  <si>
    <t>GOSPODARANJE GRADSKOM IMOVINOM</t>
  </si>
  <si>
    <t>Rashodi za nabavu neproizvedene 
dugotrajne imovine</t>
  </si>
  <si>
    <t>A101003</t>
  </si>
  <si>
    <t>Rashodi za nabavu proizvedene
 dugotrajne imovine</t>
  </si>
  <si>
    <t>RAZDJEL 5. 
UPRAVNI ODJEL ZA IMOVINU I 
PROSTORNO UREĐENJE</t>
  </si>
  <si>
    <t>Izgradnja groblja u naselju Jasensko</t>
  </si>
  <si>
    <t>Izgradnja nogostupa Šuća - Privija</t>
  </si>
  <si>
    <t>Uređenje ulaza u Grad - Matića ulica</t>
  </si>
  <si>
    <t>RAZDJEL 4. UPRAVNI ODJEL ZA FINANCIJE</t>
  </si>
  <si>
    <t>JAVNA UPRAVA I ADMINISTRACIJA</t>
  </si>
  <si>
    <t>A100101</t>
  </si>
  <si>
    <t>Rashodi za materijal</t>
  </si>
  <si>
    <t>Parking poduzeće Kamičak d.o.o - za upravljanje parkiralištima i športskim objektim</t>
  </si>
  <si>
    <t>Projekt pripreme projektno tehničke dokumentacije i studije izvodljivosti za ulaganja u projekte javne turističke infrastrukture (Štale, Hipodrom, Alkarska staza..)</t>
  </si>
  <si>
    <t>Promotivne aktivnosti radi realizacije prokazatelja projekta "Sinj u sridu"</t>
  </si>
  <si>
    <t>Rješavanje imovnsko - pravnih odnosa za 
otkup zemljišta za realizaciju projekata</t>
  </si>
  <si>
    <t>Katastarska izmjera nerazvrstanih cesta-baza nerazvrstanih cesta</t>
  </si>
  <si>
    <t>Prostorno planiranje: studije, podloge i
ostala popratna dokumentacija</t>
  </si>
  <si>
    <t>Odvjetničke usluge u zastupanju Grada</t>
  </si>
  <si>
    <t>4</t>
  </si>
  <si>
    <t>5</t>
  </si>
  <si>
    <t>9</t>
  </si>
  <si>
    <t>12</t>
  </si>
  <si>
    <t>13</t>
  </si>
  <si>
    <t>42</t>
  </si>
  <si>
    <t>47</t>
  </si>
  <si>
    <t>61</t>
  </si>
  <si>
    <t>64</t>
  </si>
  <si>
    <t>216</t>
  </si>
  <si>
    <t xml:space="preserve">Gradska galerija - Sikirica </t>
  </si>
  <si>
    <t>Izrada projektne dokumentacije za športske prostore na športskom centru "Ivica Poljak - Sokol i Andrija Alčić" za ragbi klub</t>
  </si>
  <si>
    <t>RAZVITAK GOSPODARSTVA</t>
  </si>
  <si>
    <t>Uređenje aktivnih bunara na području Grada Sinja</t>
  </si>
  <si>
    <t>A100102</t>
  </si>
  <si>
    <t>Postrojenje i oprema</t>
  </si>
  <si>
    <t>A100807</t>
  </si>
  <si>
    <t>A101004</t>
  </si>
  <si>
    <t>A101005</t>
  </si>
  <si>
    <t>A101006</t>
  </si>
  <si>
    <t>A101007</t>
  </si>
  <si>
    <t>A101008</t>
  </si>
  <si>
    <t>A101009</t>
  </si>
  <si>
    <t>A101010</t>
  </si>
  <si>
    <t>A101101</t>
  </si>
  <si>
    <t>A101102</t>
  </si>
  <si>
    <t>1013</t>
  </si>
  <si>
    <t>K101306</t>
  </si>
  <si>
    <t>K101309</t>
  </si>
  <si>
    <t>K101310</t>
  </si>
  <si>
    <t>K101312</t>
  </si>
  <si>
    <t>K101314</t>
  </si>
  <si>
    <t>K101317</t>
  </si>
  <si>
    <t>K101318</t>
  </si>
  <si>
    <t>K101323</t>
  </si>
  <si>
    <t>K101324</t>
  </si>
  <si>
    <t>K101325</t>
  </si>
  <si>
    <t>K101326</t>
  </si>
  <si>
    <t>K101327</t>
  </si>
  <si>
    <t>K101328</t>
  </si>
  <si>
    <t>K101330</t>
  </si>
  <si>
    <t>3005</t>
  </si>
  <si>
    <t>A101401</t>
  </si>
  <si>
    <t>A101402</t>
  </si>
  <si>
    <t>K101401</t>
  </si>
  <si>
    <t>K101402</t>
  </si>
  <si>
    <t>K101501</t>
  </si>
  <si>
    <t>K101502</t>
  </si>
  <si>
    <t>K101503</t>
  </si>
  <si>
    <t>K101504</t>
  </si>
  <si>
    <t>K101505</t>
  </si>
  <si>
    <t>K101506</t>
  </si>
  <si>
    <t>K101507</t>
  </si>
  <si>
    <t>K101508</t>
  </si>
  <si>
    <t>K101509</t>
  </si>
  <si>
    <t>K101601</t>
  </si>
  <si>
    <t>A 101701</t>
  </si>
  <si>
    <t>A 101702</t>
  </si>
  <si>
    <t>A101703</t>
  </si>
  <si>
    <t>GLAVA</t>
  </si>
  <si>
    <t>A101801</t>
  </si>
  <si>
    <t>A101802</t>
  </si>
  <si>
    <t>A101803</t>
  </si>
  <si>
    <t>A101804</t>
  </si>
  <si>
    <t>K101801</t>
  </si>
  <si>
    <t>K101802</t>
  </si>
  <si>
    <t>A101805</t>
  </si>
  <si>
    <t>K101803</t>
  </si>
  <si>
    <t>Administrativni i stručni poslovi za zaposlenike Grada</t>
  </si>
  <si>
    <t>Administrativni i stručni poslovi Grada</t>
  </si>
  <si>
    <t>FUNKCIJSKA KLASIFIKACIJA</t>
  </si>
  <si>
    <t>Izvršna i zakonodavna tijela</t>
  </si>
  <si>
    <t>FUNKCIJSKA KALSIFIKACIJA</t>
  </si>
  <si>
    <t>Predškolsko obrazovanje</t>
  </si>
  <si>
    <t>Službe kulture</t>
  </si>
  <si>
    <t>Službe rekreacije i športa</t>
  </si>
  <si>
    <t>Usluge obrazovanja koje nisu drugdje svrstane</t>
  </si>
  <si>
    <t>Aktivnosti socijalne zaštite koje nisu drugdje svrstane</t>
  </si>
  <si>
    <t>Usluge protupožarne zaštite</t>
  </si>
  <si>
    <t>Turizam</t>
  </si>
  <si>
    <t>Razvoj zdravstva</t>
  </si>
  <si>
    <t>Razvoj stanovanja</t>
  </si>
  <si>
    <t>FUNKCIJSKA 
KLASIFIKACIJA</t>
  </si>
  <si>
    <t>Ulična rasvjeta</t>
  </si>
  <si>
    <t>Cestovni promet</t>
  </si>
  <si>
    <t>Gospodarenje otpadnim vodama</t>
  </si>
  <si>
    <t>Gospodarenje otpadom</t>
  </si>
  <si>
    <t>Razvoj zajednice</t>
  </si>
  <si>
    <t>Poslovi i usluge zaštite okoliša</t>
  </si>
  <si>
    <t>Rashodi vezani za stanovanje i komunalne pogodnosti koje nisu drugdje svrstane</t>
  </si>
  <si>
    <t>Služba rekreacije i športa</t>
  </si>
  <si>
    <t>Opskrba vodom</t>
  </si>
  <si>
    <t>Ekonomski poslov koji nisu drugdje svrstani</t>
  </si>
  <si>
    <t>Poljoprivreda</t>
  </si>
  <si>
    <t>Služba kulture</t>
  </si>
  <si>
    <t>Rashodi vezani za stanovanje  i komunalne pogodnosti</t>
  </si>
  <si>
    <t>Rashodi vezani za stanovanje i komunalne pogodnosti</t>
  </si>
  <si>
    <t>Ekonomski poslovi koji nisu drugdje svrstani</t>
  </si>
  <si>
    <t xml:space="preserve">Izvršna i zakonodavna tijela </t>
  </si>
  <si>
    <t>Rashodi vezani za stanovanje i komunalne pogodnosti koje nisu drugdje svrstani</t>
  </si>
  <si>
    <t>Izgradnja dječjeg igrališta u Suhaču</t>
  </si>
  <si>
    <t>011</t>
  </si>
  <si>
    <t>091</t>
  </si>
  <si>
    <t>082</t>
  </si>
  <si>
    <t>081</t>
  </si>
  <si>
    <t>098</t>
  </si>
  <si>
    <t>032</t>
  </si>
  <si>
    <t>084</t>
  </si>
  <si>
    <t>047</t>
  </si>
  <si>
    <t>075</t>
  </si>
  <si>
    <t>061</t>
  </si>
  <si>
    <t>064</t>
  </si>
  <si>
    <t>045</t>
  </si>
  <si>
    <t>052</t>
  </si>
  <si>
    <t>051</t>
  </si>
  <si>
    <t>062</t>
  </si>
  <si>
    <t>056</t>
  </si>
  <si>
    <t>066</t>
  </si>
  <si>
    <t>063</t>
  </si>
  <si>
    <t>049</t>
  </si>
  <si>
    <t>042</t>
  </si>
  <si>
    <t>40</t>
  </si>
  <si>
    <t>41</t>
  </si>
  <si>
    <t>63</t>
  </si>
  <si>
    <t>70</t>
  </si>
  <si>
    <t>72</t>
  </si>
  <si>
    <t>74</t>
  </si>
  <si>
    <t>215</t>
  </si>
  <si>
    <t>Religijske i druge službe zajednice</t>
  </si>
  <si>
    <t>Oznaka</t>
  </si>
  <si>
    <t>PRIHODI  UKUPNO             (6+7)</t>
  </si>
  <si>
    <t>A100505</t>
  </si>
  <si>
    <t>Osnovno školska djeca - jednokratna novčana pomoć</t>
  </si>
  <si>
    <t>Kazne, penali i naknade štete</t>
  </si>
  <si>
    <t>109</t>
  </si>
  <si>
    <t>Aktivnosti socijalne zaštite koji nisu drugdje svrstani</t>
  </si>
  <si>
    <t>217</t>
  </si>
  <si>
    <t>218</t>
  </si>
  <si>
    <t>219</t>
  </si>
  <si>
    <t>225</t>
  </si>
  <si>
    <t>226</t>
  </si>
  <si>
    <t xml:space="preserve">Kapitalne pomoći </t>
  </si>
  <si>
    <t xml:space="preserve">RAZDJEL 3. UPRAVNI ODJEL ZA GOSPODARSKI RAZVOJ,  FONDOVE EU I JAVNU NABAVU </t>
  </si>
  <si>
    <t xml:space="preserve">Police osiguranja </t>
  </si>
  <si>
    <t>Ostale naknade troškova zaposlenima</t>
  </si>
  <si>
    <t>Energija</t>
  </si>
  <si>
    <t>Materijal i dijelovi za tekuće i investicijsko održavanje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</si>
  <si>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</si>
  <si>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</si>
  <si>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</si>
  <si>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</si>
  <si>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</si>
  <si>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</si>
  <si>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</si>
  <si>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</si>
  <si>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</si>
  <si>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Pristojbe i naknade</t>
  </si>
  <si>
    <t>Bankarske usluge i usluge platnog prometa</t>
  </si>
  <si>
    <t>Komunikacijska oprema</t>
  </si>
  <si>
    <t>Ulaganje u računalne programe</t>
  </si>
  <si>
    <t>Tekuće donacije u novcu</t>
  </si>
  <si>
    <t>Naknade građanima i kućanstvima u novcu</t>
  </si>
  <si>
    <t>Tekuće pomoći proračunskim korisnicima drugih proračuna</t>
  </si>
  <si>
    <t>Usluge tekućeg i investicijskog održavanja</t>
  </si>
  <si>
    <t>323</t>
  </si>
  <si>
    <t>Naknade građanima i kućanstvima u naravi</t>
  </si>
  <si>
    <t>Plaće u novcu</t>
  </si>
  <si>
    <t>Tekuće pomoći unutar opće države</t>
  </si>
  <si>
    <t>Doprinosi za zdravstveno osiguranje</t>
  </si>
  <si>
    <t>Zemljište</t>
  </si>
  <si>
    <t>Umjetnička, literarna i znanstvena djela</t>
  </si>
  <si>
    <t>Službena putovanja</t>
  </si>
  <si>
    <t>Stručno usavršavanje zaposlenih</t>
  </si>
  <si>
    <t>Zatezne kamate</t>
  </si>
  <si>
    <t>Premija osiguranja</t>
  </si>
  <si>
    <t>Subvencije trgovačkom društvu izvan javnog sektora</t>
  </si>
  <si>
    <t>Naknade šteta pravnim i fizičkim osobama</t>
  </si>
  <si>
    <t>Ostali građevinski objekti</t>
  </si>
  <si>
    <t>Porez i prirez na dohodak od samostalnog rada</t>
  </si>
  <si>
    <t>Stalni porez na nepokretnu imovinu</t>
  </si>
  <si>
    <t>Povremeni porez na imovinu</t>
  </si>
  <si>
    <t>Porez na promet</t>
  </si>
  <si>
    <t>Tekuće pomoći iz proračuna</t>
  </si>
  <si>
    <t>Kapitalne pomoći od izvanproračunskih korisnika</t>
  </si>
  <si>
    <t>Tekuće pomoći iz državnog proračuna temeljem prijenosa EU sredstava</t>
  </si>
  <si>
    <t>Prihodi od zateznih kamat</t>
  </si>
  <si>
    <t>Prihodi od zakupa i iznajmljivanja imovine</t>
  </si>
  <si>
    <t>Naknada za korištenje nefinancijske imovine</t>
  </si>
  <si>
    <t>Ostali prihodi od nefinancijske imovine</t>
  </si>
  <si>
    <t>Ostale upravne pristojbe i naknade</t>
  </si>
  <si>
    <t>Ostale pristojbe</t>
  </si>
  <si>
    <t>Komunalni doprinos</t>
  </si>
  <si>
    <t>Komunalna naknada</t>
  </si>
  <si>
    <t>Prihod od pruženih usluga</t>
  </si>
  <si>
    <t>Ostali prihod</t>
  </si>
  <si>
    <t>Stambeni objekti</t>
  </si>
  <si>
    <t>Prihod od prodaje proizvoda i usluga</t>
  </si>
  <si>
    <t>Naknade za prijevoz na posao i s posla</t>
  </si>
  <si>
    <t>Uredski materijal i ostali materijalni 
rashodi</t>
  </si>
  <si>
    <t>Službena, radna i zaštitina odjeća i obuća</t>
  </si>
  <si>
    <t>Naknade za rad predstavničkih i izvršnih tijela</t>
  </si>
  <si>
    <t>Subvencije trgovačkim društvima u javom sektoru</t>
  </si>
  <si>
    <t>Subvencije poljoprivrednicima i obrtnicima</t>
  </si>
  <si>
    <t>Prijenos proračunskim korisnicima iz nadležnog proračuna za financiranje redovne djelatnosti</t>
  </si>
  <si>
    <t>Kapitalne pomoći bankama i trgovačkim društvima u javnom sektrou</t>
  </si>
  <si>
    <t>Uređaji, strojevi i oprema za ostale
 namjene</t>
  </si>
  <si>
    <t>Doprinosi za mirovinsko osiguranje</t>
  </si>
  <si>
    <t>Materijal i sirovine</t>
  </si>
  <si>
    <t>Tekuće pomoći od izvanproračunskih korisnika</t>
  </si>
  <si>
    <t>Tekuće pomoći proračunskim korisnicima iz proračuna koji im nije nadležan</t>
  </si>
  <si>
    <t>Kapitalne pomoći proračunskim korisnicima</t>
  </si>
  <si>
    <t>Kamata na depozite po viđenju</t>
  </si>
  <si>
    <t>Ostali prihodi od financijske imovine</t>
  </si>
  <si>
    <t>Sitan inventar i auto gume</t>
  </si>
  <si>
    <t>Troškovi sudskih postupaka</t>
  </si>
  <si>
    <t>Prijevozna sredstva u cestovnom prometu</t>
  </si>
  <si>
    <t>Plaća za prekovremni rad</t>
  </si>
  <si>
    <t>Oprema za održavanej i zaštitu</t>
  </si>
  <si>
    <t>1.</t>
  </si>
  <si>
    <t>2.</t>
  </si>
  <si>
    <t>3.</t>
  </si>
  <si>
    <t>4.</t>
  </si>
  <si>
    <t>5.</t>
  </si>
  <si>
    <t>6.</t>
  </si>
  <si>
    <t>7.</t>
  </si>
  <si>
    <t>Indeks
5/4</t>
  </si>
  <si>
    <t>Indeks
5/3</t>
  </si>
  <si>
    <t>Porez i prirez na dohodak od samostalne djelatnosti</t>
  </si>
  <si>
    <t>Porez i prirez na dohodak od imovine i imovinskih prava</t>
  </si>
  <si>
    <t>Porez i prirez na dohodak od kapitala</t>
  </si>
  <si>
    <t>Povrat poreza i prireza na dohodak po godišnjoj prijavi</t>
  </si>
  <si>
    <t>Porez na korištenje dobara - porez na tvrtku</t>
  </si>
  <si>
    <t>Kapitalne pomoći temeljem prijenosa EU sredstava</t>
  </si>
  <si>
    <t>Naknade za koncesije</t>
  </si>
  <si>
    <t>Županijske, gradske i općinske pristojbe i naknade</t>
  </si>
  <si>
    <t>Kapitalne pomoći unutar općeg proračuna</t>
  </si>
  <si>
    <t xml:space="preserve">Ceste </t>
  </si>
  <si>
    <t>Povrat zajmova danih tuzemnim obrtnicima</t>
  </si>
  <si>
    <t>Indeks 
5/3</t>
  </si>
  <si>
    <t>K101204</t>
  </si>
  <si>
    <t>Izrada projektne dokumentacije za kompostanu</t>
  </si>
  <si>
    <t>PROGRAM GRAĐENJA KOMUNALNE INFRASTRUKTURE</t>
  </si>
  <si>
    <t>FUNKCIJSKA
KLASIFIKACIJA</t>
  </si>
  <si>
    <t>O81</t>
  </si>
  <si>
    <t>Izrada projektne dokumentacije rekonstrukcije dijela ulične mreže Grada Sinja (Put Pazara, raskrižje Put Župića, ulica 126. Brigade HV, raskrižje Put Ruduše)</t>
  </si>
  <si>
    <t>Pumptruck staza u Gradskom parku</t>
  </si>
  <si>
    <t>Izrada projektne dokumentacije za biciklističku stazu Piket - Kerep</t>
  </si>
  <si>
    <t>O62</t>
  </si>
  <si>
    <t>JAČANJE GOSPODARSTVA</t>
  </si>
  <si>
    <t>JAČANJE GOSPODARSTVA I IZGRADNJA KAPITALNIH OBJEKATA</t>
  </si>
  <si>
    <t>Uređenje prostora za Galeriju Sikirica</t>
  </si>
  <si>
    <t>Izgradnje integriranog sustava odvodnje i strukturnih fondova EU - Aglomeracija</t>
  </si>
  <si>
    <t xml:space="preserve">Sustav energetske učinkovitosti na objektima u vlasništvu Grada </t>
  </si>
  <si>
    <t>Poslovni objekti</t>
  </si>
  <si>
    <t>Kupnja nekretnina od interesa za Grad Sinj</t>
  </si>
  <si>
    <t>O11</t>
  </si>
  <si>
    <t>Rahodi za nabavu proizvedene dugotrajne 
imovine</t>
  </si>
  <si>
    <t xml:space="preserve">Kapitalne pomoći proračuna iz drugih proračuna </t>
  </si>
  <si>
    <t>Sponzorstva i pokroviteljstva u športu</t>
  </si>
  <si>
    <t>Savez školskih športskih društava Grada Sinja i Cetinske krajine</t>
  </si>
  <si>
    <t>Sufinanciranje kupnje i dovršetak izgradnje stambenog objekta - prve nekretnine</t>
  </si>
  <si>
    <t>Sufinanciranje troškova kupnje građevinskog zemljišta</t>
  </si>
  <si>
    <t>Sufinanciranje troškova ishođenja akata o građenju</t>
  </si>
  <si>
    <t>Sufinanciranje troškova priključka na komunalnu infrastrukturu</t>
  </si>
  <si>
    <t>322</t>
  </si>
  <si>
    <t>Rashodi za materija i energiju</t>
  </si>
  <si>
    <t>PROGRAM ZA MLADE -   
"OSTANI TU"</t>
  </si>
  <si>
    <t>Kapitalne donacije građanima i kućanstvima</t>
  </si>
  <si>
    <t>RAZDJEL 1. 010 URED GRADA</t>
  </si>
  <si>
    <t>A.    PRIHODI POSLOVANJA</t>
  </si>
  <si>
    <t>IZVOR</t>
  </si>
  <si>
    <t>Opći prihodi i primici</t>
  </si>
  <si>
    <t>Vlastiti prihodi</t>
  </si>
  <si>
    <t>Pomoći</t>
  </si>
  <si>
    <t>IZVORI</t>
  </si>
  <si>
    <t>Pomoći iz EU</t>
  </si>
  <si>
    <t>Prihodi za posebne namjene</t>
  </si>
  <si>
    <t>FUNKCIJSKA KLASIFIKACIJE</t>
  </si>
  <si>
    <t>Namjenski prihodi</t>
  </si>
  <si>
    <t>71</t>
  </si>
  <si>
    <t>Pomoći iz EU sredstava</t>
  </si>
  <si>
    <t>Donacije</t>
  </si>
  <si>
    <t>Prihodi od prodaje proizvedene dugotrajne imovine</t>
  </si>
  <si>
    <t>IZDACI ZA FINANCIJSKU IMOVINE I OTPLATE ZAJMOVA</t>
  </si>
  <si>
    <t>Izdaci za dane zajmove i depozite</t>
  </si>
  <si>
    <t>Izdaci za dane zajmove trgovačkim 
društvima u javnom sektoru</t>
  </si>
  <si>
    <t>Dani zajmovi trgovačkim društvima u javnom sektoru - kratkoročni</t>
  </si>
  <si>
    <t>Povrat poreza i prireza na dohodak utvrđen u postupku nadzora za prethodne godine</t>
  </si>
  <si>
    <t>SAŽETAK RAČUNA PRIHODA I RASHODA I RAČUNA FINANCIRANJA</t>
  </si>
  <si>
    <r>
      <t xml:space="preserve">         </t>
    </r>
    <r>
      <rPr>
        <b/>
        <sz val="14"/>
        <rFont val="Arial"/>
        <family val="2"/>
      </rPr>
      <t xml:space="preserve"> I. OPĆI DIO</t>
    </r>
  </si>
  <si>
    <t>PRIHODI UKUPNO:</t>
  </si>
  <si>
    <t>RASHODI UKUPNO:</t>
  </si>
  <si>
    <t>Indeks
4/2</t>
  </si>
  <si>
    <t>Indeks
4/3</t>
  </si>
  <si>
    <t>SAŽETAK RAČUNA FINANCIRANJA</t>
  </si>
  <si>
    <t>SAŽETAK RAČUNA PRIHODA I RASHODA</t>
  </si>
  <si>
    <t>Razlika primitaka i izdataka</t>
  </si>
  <si>
    <t>Preneseni višak / manjak iz 
prethodne godine</t>
  </si>
  <si>
    <t>Prijenos viška / manjka u 
sljedeće razdoblje</t>
  </si>
  <si>
    <t>Prihodi od prodaje neproizvedene dugotrajne imovine</t>
  </si>
  <si>
    <t>Opći prihodi i primci</t>
  </si>
  <si>
    <t>IZVOR
11</t>
  </si>
  <si>
    <t/>
  </si>
  <si>
    <t>Primici od zaduživanja</t>
  </si>
  <si>
    <t>Nabavka urbane opreme i programa</t>
  </si>
  <si>
    <t>Projektiranje i izgradnja nadstrešnice na groblju Sv. Frane u Sinju</t>
  </si>
  <si>
    <t xml:space="preserve">Izgradanja sortirnice  </t>
  </si>
  <si>
    <t>Namjenski prihod</t>
  </si>
  <si>
    <t>O51</t>
  </si>
  <si>
    <t>Rashodi za nabavu proizvedene dug.imovine</t>
  </si>
  <si>
    <t>Rekonstrukcija ceste Privija-Han - javna rasvjeta</t>
  </si>
  <si>
    <t>Izrada projektne dokumentacije za gradnju sportskog terena za tenis, badminton i padel u Sinju</t>
  </si>
  <si>
    <t>FUNKCIJSKA
 KLASIFIKACIJA</t>
  </si>
  <si>
    <t>Projektiranje odvodnje u ul. Put Piketa, Ćosin potok, naselje Luka, Karajkova lokva i Put Šušnjevače</t>
  </si>
  <si>
    <t xml:space="preserve">Izrada projektne dokumentacije za tribinu i popratne sadržaje na Športskom centru "Ivica Poljak- Sokol i Andrija Alčić" </t>
  </si>
  <si>
    <t xml:space="preserve">Preprojektiranje istočne tribine NK Junak </t>
  </si>
  <si>
    <t xml:space="preserve">FUNKCIJSKA
 KLASIFIKACIJA </t>
  </si>
  <si>
    <t>Prihod od prodaje ili zamjene nefinancijske imovine</t>
  </si>
  <si>
    <t>PRIPREMA I PROVEDBA PROJEKATA KOJI SE FINANCIRAJU IZ FONDOVA EU</t>
  </si>
  <si>
    <t>IZVORI FINANCIRANJA</t>
  </si>
  <si>
    <t xml:space="preserve">Pomoći </t>
  </si>
  <si>
    <t>K101510</t>
  </si>
  <si>
    <t>Projekt "Sinj - Pametni Grad"</t>
  </si>
  <si>
    <t>O47</t>
  </si>
  <si>
    <t xml:space="preserve">PROVEDBA I UPRAVLJANJE EU PROJEKTIMA- OBNOVA KULTURNE BAŠTINE </t>
  </si>
  <si>
    <t>Plaća</t>
  </si>
  <si>
    <t>Knjige, umjetnička djela i ostale izložbene vrijednosti</t>
  </si>
  <si>
    <t>Ostale kazne</t>
  </si>
  <si>
    <t>K101307</t>
  </si>
  <si>
    <t>K101308</t>
  </si>
  <si>
    <t>K101311</t>
  </si>
  <si>
    <t>O45</t>
  </si>
  <si>
    <t>Rashodi za nabavku proizvodne dugotrajne imovine</t>
  </si>
  <si>
    <t>K101313</t>
  </si>
  <si>
    <t>Izrada projektne dokumentacije za premještanje kapelice Sv. Ante i uređenje spomeničkog parka K.O.Glavice</t>
  </si>
  <si>
    <t>K101316</t>
  </si>
  <si>
    <t>Subvencije trgovačkim društvima u javnom sektoru</t>
  </si>
  <si>
    <t>Subvencije trgovačkim društvima izvan javnog sektora</t>
  </si>
  <si>
    <t>K101701</t>
  </si>
  <si>
    <t>Izvršenje od 
I.-VI.2024.</t>
  </si>
  <si>
    <t>Gospodarenje poslovnim i stambenim prostorima i ostalom imovinom</t>
  </si>
  <si>
    <t>Izvršenje od 
I. - VI.2024.g.</t>
  </si>
  <si>
    <t>Proračun 2025.</t>
  </si>
  <si>
    <t>Proračun 2025.g.</t>
  </si>
  <si>
    <t>Izrada projektne dokumentacije za izgradnju tribina i popratnih sadržaja u sklopu kompleksa gradskog stadiona NK Junak</t>
  </si>
  <si>
    <t>Materijalni rahodi</t>
  </si>
  <si>
    <t>K101331</t>
  </si>
  <si>
    <t>Izrada projektne dokumentacije za gradnju dječjeg igrališta na predjelu od semafora na Jakinu guvnu do slanih stina</t>
  </si>
  <si>
    <t xml:space="preserve">61 </t>
  </si>
  <si>
    <t xml:space="preserve">Naknade građanima i kućanstvima iz zavoda i proračuna </t>
  </si>
  <si>
    <t>Lokalni izbori</t>
  </si>
  <si>
    <t>A101705</t>
  </si>
  <si>
    <t>PROGRAM KREDITNOG ZADUŽENJA</t>
  </si>
  <si>
    <t>Otplata glavnice i kamata po kreditu i zajmu</t>
  </si>
  <si>
    <t>Primitci od zaduženja</t>
  </si>
  <si>
    <t>Otplata glavnice primljenih kredita od banaka - dugoročni kredit</t>
  </si>
  <si>
    <t>Rashodi za nabavu neproizvedene dugotrajne impovine</t>
  </si>
  <si>
    <t>K101804</t>
  </si>
  <si>
    <t>Dodatna ulaganja u IEC</t>
  </si>
  <si>
    <t>Rashodi za dodatna ulaganja na nefinancijskoj imovini</t>
  </si>
  <si>
    <t>K101805</t>
  </si>
  <si>
    <t>Nabava padobranskog aviona za aero klub Sinj</t>
  </si>
  <si>
    <t>Ostale donacije</t>
  </si>
  <si>
    <t>K100401</t>
  </si>
  <si>
    <t>Obnova atletske staze u Sinju</t>
  </si>
  <si>
    <t>A101103</t>
  </si>
  <si>
    <t>Naknada za pokriće troškova zbrinjavanja plastike</t>
  </si>
  <si>
    <t>A101104</t>
  </si>
  <si>
    <t>Reciklažno dvorište - održavanje</t>
  </si>
  <si>
    <t>K101105</t>
  </si>
  <si>
    <t>Nabavka kućišta kamera za nadzor brzine</t>
  </si>
  <si>
    <t>Vodoopskrba Zeleovski plato - projektna dokumentacija</t>
  </si>
  <si>
    <t>Opskrba vodoma</t>
  </si>
  <si>
    <t>Prihodi od kamata na dane zajmove trgovačkim društvima u javnom sektoru</t>
  </si>
  <si>
    <t>Dodatna ulaganja u nefinan. imovinu</t>
  </si>
  <si>
    <t>Prihodi i primici, rashodi i izdaci Proračuna Grada Sinja za razdoblje I. - VI. 2025 godine (u daljnjem tekstu Proračuna) ostvareni su kako slijedi:</t>
  </si>
  <si>
    <t>Izvršenje od    I. - VI.2025.</t>
  </si>
  <si>
    <t>Izvršenje od   
I. - VI. 2024.g.</t>
  </si>
  <si>
    <t>Izvršenje od         I. - VI.2025.g.</t>
  </si>
  <si>
    <t>Pomoći dane u inozemstvo i unutar opće države</t>
  </si>
  <si>
    <t>=</t>
  </si>
  <si>
    <t>Ostala prava</t>
  </si>
  <si>
    <t>Prijevozna sredstava</t>
  </si>
  <si>
    <t>Izvršenje I.-VI.2025.</t>
  </si>
  <si>
    <t>Izvršenje 
I. - VI.2025.g.</t>
  </si>
  <si>
    <t>Izvršenje od 
I.-VI.2025.</t>
  </si>
  <si>
    <t>Kazne i upravne mjere</t>
  </si>
  <si>
    <t>Primitci (povrati) glavnice zajmova danih trgovačkim društvima u javnom sektoru</t>
  </si>
  <si>
    <t>Izvršenje od
 I. - VI.2025.</t>
  </si>
  <si>
    <t>Kapitalne pomoći proračunskim korisnicima drugih proračuna</t>
  </si>
  <si>
    <t>Kapitalne donacije neprofitnim organizacijama</t>
  </si>
  <si>
    <t>Prihodi i rashodi, te primici i izdaci po ekonomskoj klasifikaciji, utvrđuju se u Računu prihoda i rashoda i Računu financiranja za siječanj - lipanj 2025. godinu, ostvareni su kako slijedi:</t>
  </si>
  <si>
    <t>ostali rashodi za zaposlene</t>
  </si>
  <si>
    <t>Naknade za prijevoz</t>
  </si>
  <si>
    <t>Stručno usavršavanje zaposlenika</t>
  </si>
  <si>
    <t>Ostale naknade troškova zaposlenim</t>
  </si>
  <si>
    <t>Naknada štete pravnim i fizičkim osobama</t>
  </si>
  <si>
    <t>Uredski materijal i ostali materijalni rashodi</t>
  </si>
  <si>
    <t>Usluge tekućeg i invest.  održavanja</t>
  </si>
  <si>
    <t>Službena, radna i zaštitna odjeća</t>
  </si>
  <si>
    <t>Usluge telefona, pošte, i prijevoza</t>
  </si>
  <si>
    <t>Usluge tekućeg i invest. održavanja</t>
  </si>
  <si>
    <t>Materijal i dijelovi za tekuće i inv. održavanje</t>
  </si>
  <si>
    <t>Naknade za rad predstavničkih izvršnih tijela</t>
  </si>
  <si>
    <t>Plaće (bruto)</t>
  </si>
  <si>
    <t>Doprinosi za obavezno zdravstveno osiguranje</t>
  </si>
  <si>
    <t>Naknade za prijevoz,rad na terenu</t>
  </si>
  <si>
    <t>Materijal i dijelovi za tekuće i inves. Održ.</t>
  </si>
  <si>
    <t>Usluge telefona, interneta, pošte i prijevoza</t>
  </si>
  <si>
    <t>Usluge tekućeg i nvesticijskog održavanja</t>
  </si>
  <si>
    <t>Naknade za rad predstavničkih i izvršnih tijela, povjerenstava i slično</t>
  </si>
  <si>
    <t>Premije osiguranja</t>
  </si>
  <si>
    <t>Članarine i norme</t>
  </si>
  <si>
    <t>Negativne tečajne razlike i razlike zbog primjene valutne klauzule</t>
  </si>
  <si>
    <t>Oprema za održavanje i rasvjetu</t>
  </si>
  <si>
    <t>Uređaji, strojevi i oprema za ostale namjene</t>
  </si>
  <si>
    <t>prijedlog</t>
  </si>
  <si>
    <t>Plaće za redovan rad</t>
  </si>
  <si>
    <t>Doprinosi za obvezno zdravstveno osiguranje</t>
  </si>
  <si>
    <t>Naknade za prijevoz, za rad na terenu i odvojeni život</t>
  </si>
  <si>
    <t>materijal i sirovine</t>
  </si>
  <si>
    <t>Bankaske usluge i usluge platnog prometa</t>
  </si>
  <si>
    <t>Plaće za prekovremeni rad</t>
  </si>
  <si>
    <t>Doprinosi za mirovinsko osiguranje za staž s povećanim trajanjem</t>
  </si>
  <si>
    <t xml:space="preserve">Doprinosi za obavezno zdravstveno osiguranje </t>
  </si>
  <si>
    <t>Službena, radna i zaštitna odjeća i obuća</t>
  </si>
  <si>
    <t>Bankarse usluge i usluge platnog prometa</t>
  </si>
  <si>
    <t>Oprema za održavanje i zaštitu</t>
  </si>
  <si>
    <t>Ulaganja u računalne programe</t>
  </si>
  <si>
    <t xml:space="preserve">Usluge telefona,interneta, pošte i prijevoza </t>
  </si>
  <si>
    <t>Kapitalne pomoći trg. druš. u javnom sektoru</t>
  </si>
  <si>
    <t>Kapitalne donacije neprofitnim organiz.</t>
  </si>
  <si>
    <t>Tekuće pomoći pror. korisni. drugih proračuna</t>
  </si>
  <si>
    <t>Materijal i dijelovi za tekuće i inves. održavanje</t>
  </si>
  <si>
    <t>3224</t>
  </si>
  <si>
    <t>Materijal i dijelovi za tekuće održavanje</t>
  </si>
  <si>
    <t>Usluge tekućeg i inves. održavanja</t>
  </si>
  <si>
    <t>Kapitalne pomoći trg. druš.u javnom sektoru</t>
  </si>
  <si>
    <t>Naknade građanima i kućanstvima u novcu -stipendije</t>
  </si>
  <si>
    <t>Tekuće pomoći pror.korisni. drugih proračuna</t>
  </si>
  <si>
    <t>Doprinos za zdravstveno osiguranje</t>
  </si>
  <si>
    <t>Uredski materijal i ostali mater. Rashodi</t>
  </si>
  <si>
    <t>Naknada za prijevoz, rad na terenu</t>
  </si>
  <si>
    <t>Sitan inventar i autogume</t>
  </si>
  <si>
    <t xml:space="preserve">Usluge tekućeg i investicijskog održavanja </t>
  </si>
  <si>
    <t>Kapitalne pomoći trg. druš. u javnom sek.</t>
  </si>
  <si>
    <t>Uređaji i oprema za ostale namjene</t>
  </si>
  <si>
    <t>Kapitalne pomoći bankama i trgovačkim društvima u javnom sektoru</t>
  </si>
  <si>
    <t>RASHODI PO FUNKCIJSKOJ KLASIFIKACIJI</t>
  </si>
  <si>
    <t>Proračun 2024.</t>
  </si>
  <si>
    <t>Izvršenje od
 I. - VI. 2024.g.</t>
  </si>
  <si>
    <t>Indeks
3/1</t>
  </si>
  <si>
    <t>Indeks 
3/2</t>
  </si>
  <si>
    <t>RASHODI - FUNKCIJSKA KLASIFIKACIJA</t>
  </si>
  <si>
    <t>Funk.klas. 0 Javnost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</si>
  <si>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01 OPĆE JAVNE USLUGE</t>
    </r>
  </si>
  <si>
    <t xml:space="preserve">Funk.klas. 011 Izvršna i zakonodavna tijela, financijski i fiskalni poslovi, vanjski poslovi 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</si>
  <si>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03 JAVNI RED I SIGURNOST</t>
    </r>
  </si>
  <si>
    <t>Funk.klas. 032 Usluge protupožarne zaštite</t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</si>
  <si>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04 EKONOMSKI POSLOVI</t>
    </r>
  </si>
  <si>
    <t>Funk.klas. 042  Poljoprivreda, šumarstvo, ribarstvo i lov</t>
  </si>
  <si>
    <t>Funk.klas. 045 Promet</t>
  </si>
  <si>
    <t>Funk.klas. 047 Turizam</t>
  </si>
  <si>
    <t>Funk.klas. 049 Ekonomski poslovi koji nisu drugdje svrstani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</si>
  <si>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05 ZAŠTITA OKOLIŠA</t>
    </r>
  </si>
  <si>
    <t>Funk.klas. 051 Gospodarenje otpadom</t>
  </si>
  <si>
    <t>Funk.klas. 052 Gospodarenje otpadnim vodama</t>
  </si>
  <si>
    <t>Funk.klas. 056 Poslovi i usluge zaštite okoliša koji nisu drugdje svrstani</t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</si>
  <si>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06 USLUGE UNAPREĐENJA STANOVANJA I ZAJEDNICE</t>
    </r>
  </si>
  <si>
    <t>Funk.klas. 061 Razvoj stanovanja</t>
  </si>
  <si>
    <t>Funk.klas. 062 Razvoj zajednice</t>
  </si>
  <si>
    <t>Funk.klas. 063 Opskrba vodom</t>
  </si>
  <si>
    <t>Funk.klas. 064 Ulična rasvjeta</t>
  </si>
  <si>
    <t>Funk.klas. 066 Rashodi vezani za stanovanje i kom.pogodnosti koji nisu drugdje svrstani</t>
  </si>
  <si>
    <r>
      <rPr>
        <b/>
        <sz val="10"/>
        <color rgb="FF000000"/>
        <rFont val="Arial"/>
        <family val="2"/>
        <charset val="238"/>
      </rPr>
      <t xml:space="preserve">Funk.klas. </t>
    </r>
    <r>
      <rPr>
        <b/>
        <i/>
        <sz val="10"/>
        <color rgb="FF000000"/>
        <rFont val="Arial"/>
        <family val="2"/>
        <charset val="238"/>
      </rPr>
      <t>07 ZDRAVSTVO</t>
    </r>
  </si>
  <si>
    <t>Funk.klas. 075 Istraživanje i razvoj zdravstva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</si>
  <si>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08 REKREACIJA, KULTURA, RELIGIJA</t>
    </r>
  </si>
  <si>
    <t xml:space="preserve">Funk.klas. 081 Službe rekreacije i sporta </t>
  </si>
  <si>
    <t>Funk.klas. 082 Službe kulture</t>
  </si>
  <si>
    <t>Funk.klas. 084 Religijske i druge službe zajednice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</si>
  <si>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09 OBRAZOVANJE</t>
    </r>
  </si>
  <si>
    <t>Funk.klas. 091 Predškolstvo i osnovno obrazovanje</t>
  </si>
  <si>
    <t>Funk.klas. 098 Usluge obrazovanja koje nisu drugdje svrstane</t>
  </si>
  <si>
    <r>
      <rPr>
        <b/>
        <sz val="10"/>
        <color rgb="FF000000"/>
        <rFont val="Arial"/>
        <family val="2"/>
        <charset val="238"/>
      </rPr>
      <t>Funk.klas.</t>
    </r>
    <r>
      <rPr>
        <b/>
        <i/>
        <sz val="10"/>
        <color rgb="FF000000"/>
        <rFont val="Arial"/>
        <family val="2"/>
        <charset val="238"/>
      </rPr>
      <t xml:space="preserve"> 10 SOCIJALNA ZAŠTITA</t>
    </r>
  </si>
  <si>
    <t>Funk.klas. 109 Aktivnosti socijalne zaštite koji nisu drugdje svrstane</t>
  </si>
  <si>
    <t>OZNAKA</t>
  </si>
  <si>
    <t>NAZIV</t>
  </si>
  <si>
    <t>Indeks</t>
  </si>
  <si>
    <t>Izvor 11</t>
  </si>
  <si>
    <t>donos viška općih prihoda i primitaka</t>
  </si>
  <si>
    <t>Izvor 31</t>
  </si>
  <si>
    <t>Izvor 41</t>
  </si>
  <si>
    <t>Izvor 51</t>
  </si>
  <si>
    <t>Izvor 52</t>
  </si>
  <si>
    <t>Pomoći od EU</t>
  </si>
  <si>
    <t>Izvor 61</t>
  </si>
  <si>
    <t>Izvor 71</t>
  </si>
  <si>
    <t>Izvor 72</t>
  </si>
  <si>
    <t>Izvršenje od 
I. - VI. 2024.</t>
  </si>
  <si>
    <t>Izvršenje od 
I. - VI.2025.</t>
  </si>
  <si>
    <t>Izvršenje Proračuna
    I.- VI.2024.</t>
  </si>
  <si>
    <t>Izvršenje od  
I. - VI.2025.g.</t>
  </si>
  <si>
    <t>Izvršenje 
I. - VI. 2025.g.</t>
  </si>
  <si>
    <t>Izvršenje od
 I. - VI. 2025.g.</t>
  </si>
  <si>
    <t>POLUGODIŠNJI IZVJEŠTAJ O IZVRŠENJU PRORAČUNA GRADA SINJA ZA RAZDOBLJE SIJEČANJ - LIPANJ 2025. GODINU</t>
  </si>
  <si>
    <t>Prihodi od prodaje nefinancijske
imovine</t>
  </si>
  <si>
    <t>Izvor 84</t>
  </si>
  <si>
    <t>Izvori 11</t>
  </si>
  <si>
    <t xml:space="preserve">Izvor 41 </t>
  </si>
  <si>
    <r>
      <t xml:space="preserve">Rashodi i izdaci Proračuna u iznosu od </t>
    </r>
    <r>
      <rPr>
        <b/>
        <u/>
        <sz val="11"/>
        <color theme="1"/>
        <rFont val="Arial"/>
        <family val="2"/>
        <charset val="238"/>
      </rPr>
      <t>8.569.515,23 EUR</t>
    </r>
    <r>
      <rPr>
        <sz val="11"/>
        <color theme="1"/>
        <rFont val="Arial"/>
        <family val="2"/>
        <charset val="238"/>
      </rPr>
      <t xml:space="preserve">  raspoređuju se po programskoj klasifikaciji po korisnicima i potanjim namjenama u Posebnom dijelu Proračuna kako slijedi:</t>
    </r>
  </si>
  <si>
    <t>UKUPNO RASHODI IZVORI FINANCIRANJA</t>
  </si>
  <si>
    <t>UKUPNO PRIHODI IZVORI FINANCIRANJA</t>
  </si>
  <si>
    <t>Članak 5.</t>
  </si>
  <si>
    <t xml:space="preserve"> </t>
  </si>
  <si>
    <t>Ovaj Polugodišnji izvještaj o izvršenju Proračuna Grada Sinja za 2025. godinu objavit će se u Službenom glasniku Grada Sinja</t>
  </si>
  <si>
    <t>Gradsko vijeće Grada Sinja</t>
  </si>
  <si>
    <t>Ur.broj: 2181-08-03-25-02</t>
  </si>
  <si>
    <t>Predsjednica Gradskog vijeća</t>
  </si>
  <si>
    <t>Marija Gaurina, prof.</t>
  </si>
  <si>
    <t>Klasa:400-01/25-01/13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</si>
</sst>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n_-;\-* #,##0.00\ _k_n_-;_-* &quot;-&quot;??\ _k_n_-;_-@_-"/>
    <numFmt numFmtId="165" formatCode="00000"/>
    <numFmt numFmtId="166" formatCode="#,##0.00_ ;\-#,##0.00\ "/>
    <numFmt numFmtId="167" formatCode="#,##0.00\ _k_n"/>
    <numFmt numFmtId="168" formatCode="#,##0.00;[Red]#,##0.00"/>
  </numFmts>
  <fonts count="8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3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</font>
    <font>
      <sz val="11"/>
      <name val="Calibri"/>
      <family val="2"/>
      <charset val="238"/>
      <scheme val="minor"/>
    </font>
    <font>
      <sz val="12"/>
      <name val="MS Serif"/>
      <family val="1"/>
    </font>
    <font>
      <sz val="12"/>
      <name val="Arial"/>
      <family val="2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i/>
      <sz val="11"/>
      <name val="Arial"/>
      <family val="2"/>
      <charset val="238"/>
    </font>
    <font>
      <b/>
      <sz val="12"/>
      <color theme="1"/>
      <name val="Arial"/>
      <family val="2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sz val="10"/>
      <color theme="1"/>
      <name val="Arial"/>
      <family val="2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lbertus Medium"/>
      <family val="2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70C0"/>
      <name val="Arial"/>
      <family val="2"/>
    </font>
    <font>
      <sz val="12"/>
      <color rgb="FF0070C0"/>
      <name val="Arial"/>
      <family val="2"/>
      <charset val="238"/>
    </font>
    <font>
      <b/>
      <sz val="12"/>
      <color theme="5" tint="-0.249977111117893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1"/>
      <color theme="5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/>
      <name val="Arial"/>
      <family val="2"/>
      <charset val="238"/>
    </font>
    <font>
      <b/>
      <sz val="11"/>
      <color rgb="FFFF0000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3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rgb="FF00B050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1203">
    <xf numFmtId="0" fontId="0" fillId="0" borderId="0" xfId="0"/>
    <xf numFmtId="0" fontId="0" fillId="2" borderId="0" xfId="0" applyFill="1"/>
    <xf numFmtId="4" fontId="0" fillId="0" borderId="0" xfId="0" applyNumberFormat="1"/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11" fillId="0" borderId="0" xfId="0" applyFont="1"/>
    <xf numFmtId="0" fontId="0" fillId="7" borderId="0" xfId="0" applyFill="1"/>
    <xf numFmtId="0" fontId="5" fillId="0" borderId="0" xfId="0" applyFont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4" fontId="42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/>
    <xf numFmtId="0" fontId="35" fillId="0" borderId="0" xfId="0" applyFont="1" applyAlignment="1">
      <alignment horizontal="center" vertical="top"/>
    </xf>
    <xf numFmtId="0" fontId="1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2" applyNumberFormat="1" applyFont="1"/>
    <xf numFmtId="0" fontId="0" fillId="7" borderId="0" xfId="0" applyFill="1" applyAlignment="1">
      <alignment horizontal="center"/>
    </xf>
    <xf numFmtId="0" fontId="5" fillId="7" borderId="0" xfId="0" applyFont="1" applyFill="1"/>
    <xf numFmtId="0" fontId="9" fillId="0" borderId="0" xfId="0" applyFont="1"/>
    <xf numFmtId="4" fontId="9" fillId="0" borderId="0" xfId="0" applyNumberFormat="1" applyFont="1"/>
    <xf numFmtId="0" fontId="42" fillId="0" borderId="0" xfId="0" applyFont="1"/>
    <xf numFmtId="0" fontId="0" fillId="0" borderId="0" xfId="0" applyAlignment="1">
      <alignment horizontal="left" wrapText="1"/>
    </xf>
    <xf numFmtId="0" fontId="50" fillId="0" borderId="0" xfId="0" applyFont="1"/>
    <xf numFmtId="10" fontId="10" fillId="6" borderId="11" xfId="2" applyNumberFormat="1" applyFont="1" applyFill="1" applyBorder="1"/>
    <xf numFmtId="10" fontId="50" fillId="0" borderId="11" xfId="2" applyNumberFormat="1" applyFont="1" applyBorder="1"/>
    <xf numFmtId="10" fontId="51" fillId="10" borderId="11" xfId="2" applyNumberFormat="1" applyFont="1" applyFill="1" applyBorder="1"/>
    <xf numFmtId="10" fontId="51" fillId="7" borderId="11" xfId="2" applyNumberFormat="1" applyFont="1" applyFill="1" applyBorder="1"/>
    <xf numFmtId="0" fontId="10" fillId="6" borderId="10" xfId="0" applyFont="1" applyFill="1" applyBorder="1"/>
    <xf numFmtId="0" fontId="54" fillId="0" borderId="0" xfId="0" applyFont="1"/>
    <xf numFmtId="0" fontId="55" fillId="0" borderId="0" xfId="0" applyFont="1" applyAlignment="1">
      <alignment horizontal="center"/>
    </xf>
    <xf numFmtId="0" fontId="33" fillId="8" borderId="4" xfId="0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4" fontId="33" fillId="8" borderId="5" xfId="0" applyNumberFormat="1" applyFont="1" applyFill="1" applyBorder="1" applyAlignment="1">
      <alignment horizontal="center" vertical="center" wrapText="1"/>
    </xf>
    <xf numFmtId="4" fontId="33" fillId="8" borderId="6" xfId="0" applyNumberFormat="1" applyFont="1" applyFill="1" applyBorder="1" applyAlignment="1">
      <alignment horizontal="center" vertical="center" wrapText="1"/>
    </xf>
    <xf numFmtId="0" fontId="17" fillId="0" borderId="10" xfId="0" applyFont="1" applyBorder="1"/>
    <xf numFmtId="4" fontId="54" fillId="0" borderId="11" xfId="0" applyNumberFormat="1" applyFont="1" applyBorder="1"/>
    <xf numFmtId="0" fontId="4" fillId="14" borderId="10" xfId="0" applyFont="1" applyFill="1" applyBorder="1"/>
    <xf numFmtId="166" fontId="55" fillId="0" borderId="0" xfId="0" applyNumberFormat="1" applyFont="1" applyAlignment="1">
      <alignment horizontal="center"/>
    </xf>
    <xf numFmtId="0" fontId="4" fillId="5" borderId="10" xfId="0" applyFont="1" applyFill="1" applyBorder="1" applyAlignment="1">
      <alignment shrinkToFit="1"/>
    </xf>
    <xf numFmtId="0" fontId="4" fillId="12" borderId="10" xfId="0" applyFont="1" applyFill="1" applyBorder="1" applyAlignment="1">
      <alignment horizontal="left"/>
    </xf>
    <xf numFmtId="4" fontId="55" fillId="0" borderId="0" xfId="0" applyNumberFormat="1" applyFont="1" applyAlignment="1">
      <alignment horizontal="center"/>
    </xf>
    <xf numFmtId="0" fontId="33" fillId="10" borderId="10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49" fontId="33" fillId="10" borderId="10" xfId="0" applyNumberFormat="1" applyFont="1" applyFill="1" applyBorder="1" applyAlignment="1">
      <alignment horizontal="center" wrapText="1"/>
    </xf>
    <xf numFmtId="49" fontId="4" fillId="10" borderId="10" xfId="0" applyNumberFormat="1" applyFont="1" applyFill="1" applyBorder="1" applyAlignment="1">
      <alignment horizontal="center" wrapText="1"/>
    </xf>
    <xf numFmtId="49" fontId="4" fillId="0" borderId="10" xfId="0" applyNumberFormat="1" applyFont="1" applyBorder="1" applyAlignment="1">
      <alignment horizontal="center"/>
    </xf>
    <xf numFmtId="49" fontId="4" fillId="6" borderId="10" xfId="0" applyNumberFormat="1" applyFont="1" applyFill="1" applyBorder="1" applyAlignment="1">
      <alignment horizontal="left"/>
    </xf>
    <xf numFmtId="49" fontId="17" fillId="0" borderId="10" xfId="0" applyNumberFormat="1" applyFont="1" applyBorder="1" applyAlignment="1">
      <alignment horizontal="center" wrapText="1"/>
    </xf>
    <xf numFmtId="49" fontId="4" fillId="12" borderId="10" xfId="0" applyNumberFormat="1" applyFont="1" applyFill="1" applyBorder="1" applyAlignment="1">
      <alignment horizontal="left"/>
    </xf>
    <xf numFmtId="0" fontId="17" fillId="0" borderId="10" xfId="0" applyFont="1" applyBorder="1" applyAlignment="1">
      <alignment horizontal="center" wrapText="1"/>
    </xf>
    <xf numFmtId="0" fontId="4" fillId="6" borderId="10" xfId="0" applyFont="1" applyFill="1" applyBorder="1" applyAlignment="1">
      <alignment horizontal="left" wrapText="1"/>
    </xf>
    <xf numFmtId="0" fontId="4" fillId="7" borderId="10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49" fontId="17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11" borderId="10" xfId="0" applyFont="1" applyFill="1" applyBorder="1" applyAlignment="1">
      <alignment shrinkToFit="1"/>
    </xf>
    <xf numFmtId="0" fontId="17" fillId="0" borderId="10" xfId="0" applyFont="1" applyBorder="1" applyAlignment="1">
      <alignment horizontal="left" wrapText="1"/>
    </xf>
    <xf numFmtId="49" fontId="33" fillId="7" borderId="10" xfId="0" applyNumberFormat="1" applyFont="1" applyFill="1" applyBorder="1" applyAlignment="1">
      <alignment horizontal="center" wrapText="1"/>
    </xf>
    <xf numFmtId="0" fontId="55" fillId="7" borderId="0" xfId="0" applyFont="1" applyFill="1" applyAlignment="1">
      <alignment horizontal="center"/>
    </xf>
    <xf numFmtId="49" fontId="24" fillId="0" borderId="10" xfId="0" applyNumberFormat="1" applyFont="1" applyBorder="1" applyAlignment="1">
      <alignment horizontal="left"/>
    </xf>
    <xf numFmtId="0" fontId="33" fillId="7" borderId="10" xfId="0" applyFont="1" applyFill="1" applyBorder="1" applyAlignment="1">
      <alignment horizontal="center" wrapText="1"/>
    </xf>
    <xf numFmtId="0" fontId="7" fillId="7" borderId="10" xfId="0" applyFont="1" applyFill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4" fillId="7" borderId="10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17" fillId="7" borderId="10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4" fillId="7" borderId="10" xfId="0" applyFont="1" applyFill="1" applyBorder="1" applyAlignment="1">
      <alignment horizontal="left" wrapText="1"/>
    </xf>
    <xf numFmtId="0" fontId="17" fillId="7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3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left"/>
    </xf>
    <xf numFmtId="49" fontId="17" fillId="7" borderId="10" xfId="0" applyNumberFormat="1" applyFont="1" applyFill="1" applyBorder="1" applyAlignment="1">
      <alignment horizontal="center"/>
    </xf>
    <xf numFmtId="49" fontId="4" fillId="7" borderId="10" xfId="0" applyNumberFormat="1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49" fontId="4" fillId="6" borderId="10" xfId="0" applyNumberFormat="1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left"/>
    </xf>
    <xf numFmtId="49" fontId="24" fillId="7" borderId="10" xfId="0" applyNumberFormat="1" applyFont="1" applyFill="1" applyBorder="1" applyAlignment="1">
      <alignment horizontal="center"/>
    </xf>
    <xf numFmtId="0" fontId="10" fillId="11" borderId="10" xfId="0" applyFont="1" applyFill="1" applyBorder="1"/>
    <xf numFmtId="0" fontId="10" fillId="7" borderId="10" xfId="0" applyFont="1" applyFill="1" applyBorder="1"/>
    <xf numFmtId="0" fontId="7" fillId="6" borderId="10" xfId="0" applyFont="1" applyFill="1" applyBorder="1" applyAlignment="1">
      <alignment horizontal="left"/>
    </xf>
    <xf numFmtId="0" fontId="54" fillId="7" borderId="10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50" fillId="7" borderId="10" xfId="0" applyFont="1" applyFill="1" applyBorder="1" applyAlignment="1">
      <alignment horizontal="center"/>
    </xf>
    <xf numFmtId="166" fontId="10" fillId="7" borderId="0" xfId="0" applyNumberFormat="1" applyFont="1" applyFill="1" applyAlignment="1">
      <alignment horizontal="right"/>
    </xf>
    <xf numFmtId="49" fontId="7" fillId="7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0" fontId="7" fillId="7" borderId="10" xfId="0" applyFont="1" applyFill="1" applyBorder="1" applyAlignment="1">
      <alignment horizontal="center" wrapText="1"/>
    </xf>
    <xf numFmtId="0" fontId="17" fillId="7" borderId="10" xfId="0" applyFont="1" applyFill="1" applyBorder="1" applyAlignment="1">
      <alignment horizontal="center" wrapText="1"/>
    </xf>
    <xf numFmtId="0" fontId="61" fillId="7" borderId="0" xfId="0" applyFont="1" applyFill="1"/>
    <xf numFmtId="0" fontId="33" fillId="8" borderId="10" xfId="0" applyFont="1" applyFill="1" applyBorder="1" applyAlignment="1">
      <alignment horizontal="center" vertical="center"/>
    </xf>
    <xf numFmtId="4" fontId="33" fillId="8" borderId="11" xfId="0" applyNumberFormat="1" applyFont="1" applyFill="1" applyBorder="1" applyAlignment="1">
      <alignment horizontal="center" vertical="center" wrapText="1"/>
    </xf>
    <xf numFmtId="0" fontId="33" fillId="8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4" fillId="6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43" fontId="7" fillId="0" borderId="11" xfId="3" applyFont="1" applyBorder="1"/>
    <xf numFmtId="10" fontId="4" fillId="12" borderId="11" xfId="2" applyNumberFormat="1" applyFont="1" applyFill="1" applyBorder="1"/>
    <xf numFmtId="10" fontId="7" fillId="0" borderId="11" xfId="2" applyNumberFormat="1" applyFont="1" applyBorder="1"/>
    <xf numFmtId="10" fontId="4" fillId="4" borderId="11" xfId="2" applyNumberFormat="1" applyFont="1" applyFill="1" applyBorder="1"/>
    <xf numFmtId="10" fontId="33" fillId="10" borderId="11" xfId="2" applyNumberFormat="1" applyFont="1" applyFill="1" applyBorder="1"/>
    <xf numFmtId="10" fontId="2" fillId="0" borderId="11" xfId="2" applyNumberFormat="1" applyFont="1" applyBorder="1"/>
    <xf numFmtId="10" fontId="4" fillId="10" borderId="11" xfId="2" applyNumberFormat="1" applyFont="1" applyFill="1" applyBorder="1"/>
    <xf numFmtId="10" fontId="7" fillId="0" borderId="11" xfId="2" applyNumberFormat="1" applyFont="1" applyBorder="1" applyAlignment="1">
      <alignment horizontal="center"/>
    </xf>
    <xf numFmtId="10" fontId="4" fillId="0" borderId="11" xfId="2" applyNumberFormat="1" applyFont="1" applyBorder="1"/>
    <xf numFmtId="10" fontId="4" fillId="6" borderId="11" xfId="2" applyNumberFormat="1" applyFont="1" applyFill="1" applyBorder="1"/>
    <xf numFmtId="10" fontId="33" fillId="10" borderId="11" xfId="2" applyNumberFormat="1" applyFont="1" applyFill="1" applyBorder="1" applyAlignment="1">
      <alignment horizontal="right"/>
    </xf>
    <xf numFmtId="10" fontId="24" fillId="0" borderId="11" xfId="2" applyNumberFormat="1" applyFont="1" applyBorder="1"/>
    <xf numFmtId="10" fontId="7" fillId="4" borderId="11" xfId="2" applyNumberFormat="1" applyFont="1" applyFill="1" applyBorder="1"/>
    <xf numFmtId="10" fontId="17" fillId="0" borderId="11" xfId="2" applyNumberFormat="1" applyFont="1" applyBorder="1"/>
    <xf numFmtId="10" fontId="7" fillId="4" borderId="11" xfId="2" applyNumberFormat="1" applyFont="1" applyFill="1" applyBorder="1" applyAlignment="1">
      <alignment wrapText="1"/>
    </xf>
    <xf numFmtId="10" fontId="33" fillId="10" borderId="11" xfId="2" applyNumberFormat="1" applyFont="1" applyFill="1" applyBorder="1" applyAlignment="1">
      <alignment wrapText="1"/>
    </xf>
    <xf numFmtId="10" fontId="54" fillId="0" borderId="11" xfId="2" applyNumberFormat="1" applyFont="1" applyBorder="1"/>
    <xf numFmtId="10" fontId="50" fillId="0" borderId="11" xfId="2" applyNumberFormat="1" applyFont="1" applyBorder="1" applyAlignment="1">
      <alignment wrapText="1"/>
    </xf>
    <xf numFmtId="10" fontId="4" fillId="6" borderId="11" xfId="2" applyNumberFormat="1" applyFont="1" applyFill="1" applyBorder="1" applyAlignment="1">
      <alignment wrapText="1"/>
    </xf>
    <xf numFmtId="10" fontId="10" fillId="7" borderId="11" xfId="2" applyNumberFormat="1" applyFont="1" applyFill="1" applyBorder="1" applyAlignment="1">
      <alignment wrapText="1"/>
    </xf>
    <xf numFmtId="10" fontId="10" fillId="6" borderId="11" xfId="2" applyNumberFormat="1" applyFont="1" applyFill="1" applyBorder="1" applyAlignment="1">
      <alignment wrapText="1"/>
    </xf>
    <xf numFmtId="10" fontId="10" fillId="0" borderId="11" xfId="2" applyNumberFormat="1" applyFont="1" applyBorder="1" applyAlignment="1">
      <alignment wrapText="1"/>
    </xf>
    <xf numFmtId="10" fontId="7" fillId="7" borderId="11" xfId="2" applyNumberFormat="1" applyFont="1" applyFill="1" applyBorder="1"/>
    <xf numFmtId="10" fontId="10" fillId="0" borderId="11" xfId="2" applyNumberFormat="1" applyFont="1" applyBorder="1"/>
    <xf numFmtId="10" fontId="10" fillId="4" borderId="11" xfId="2" applyNumberFormat="1" applyFont="1" applyFill="1" applyBorder="1" applyAlignment="1">
      <alignment wrapText="1"/>
    </xf>
    <xf numFmtId="10" fontId="51" fillId="10" borderId="11" xfId="2" applyNumberFormat="1" applyFont="1" applyFill="1" applyBorder="1" applyAlignment="1">
      <alignment wrapText="1"/>
    </xf>
    <xf numFmtId="10" fontId="4" fillId="5" borderId="11" xfId="2" applyNumberFormat="1" applyFont="1" applyFill="1" applyBorder="1" applyAlignment="1">
      <alignment horizontal="right"/>
    </xf>
    <xf numFmtId="10" fontId="4" fillId="11" borderId="11" xfId="2" applyNumberFormat="1" applyFont="1" applyFill="1" applyBorder="1" applyAlignment="1">
      <alignment horizontal="right"/>
    </xf>
    <xf numFmtId="10" fontId="54" fillId="0" borderId="11" xfId="2" applyNumberFormat="1" applyFont="1" applyBorder="1" applyAlignment="1">
      <alignment wrapText="1"/>
    </xf>
    <xf numFmtId="10" fontId="33" fillId="7" borderId="11" xfId="2" applyNumberFormat="1" applyFont="1" applyFill="1" applyBorder="1"/>
    <xf numFmtId="10" fontId="7" fillId="0" borderId="11" xfId="2" applyNumberFormat="1" applyFont="1" applyBorder="1" applyAlignment="1">
      <alignment wrapText="1"/>
    </xf>
    <xf numFmtId="10" fontId="17" fillId="0" borderId="11" xfId="2" applyNumberFormat="1" applyFont="1" applyBorder="1" applyAlignment="1">
      <alignment wrapText="1"/>
    </xf>
    <xf numFmtId="10" fontId="4" fillId="0" borderId="11" xfId="2" applyNumberFormat="1" applyFont="1" applyBorder="1" applyAlignment="1">
      <alignment wrapText="1"/>
    </xf>
    <xf numFmtId="10" fontId="58" fillId="0" borderId="11" xfId="2" applyNumberFormat="1" applyFont="1" applyBorder="1" applyAlignment="1">
      <alignment wrapText="1"/>
    </xf>
    <xf numFmtId="10" fontId="10" fillId="7" borderId="11" xfId="2" applyNumberFormat="1" applyFont="1" applyFill="1" applyBorder="1"/>
    <xf numFmtId="10" fontId="50" fillId="7" borderId="11" xfId="2" applyNumberFormat="1" applyFont="1" applyFill="1" applyBorder="1"/>
    <xf numFmtId="10" fontId="4" fillId="4" borderId="11" xfId="2" applyNumberFormat="1" applyFont="1" applyFill="1" applyBorder="1" applyAlignment="1">
      <alignment wrapText="1"/>
    </xf>
    <xf numFmtId="10" fontId="33" fillId="7" borderId="11" xfId="2" applyNumberFormat="1" applyFont="1" applyFill="1" applyBorder="1" applyAlignment="1">
      <alignment wrapText="1"/>
    </xf>
    <xf numFmtId="10" fontId="4" fillId="7" borderId="11" xfId="2" applyNumberFormat="1" applyFont="1" applyFill="1" applyBorder="1" applyAlignment="1">
      <alignment wrapText="1"/>
    </xf>
    <xf numFmtId="10" fontId="58" fillId="7" borderId="11" xfId="2" applyNumberFormat="1" applyFont="1" applyFill="1" applyBorder="1"/>
    <xf numFmtId="10" fontId="10" fillId="6" borderId="11" xfId="2" applyNumberFormat="1" applyFont="1" applyFill="1" applyBorder="1" applyAlignment="1">
      <alignment horizontal="right"/>
    </xf>
    <xf numFmtId="10" fontId="59" fillId="7" borderId="11" xfId="2" applyNumberFormat="1" applyFont="1" applyFill="1" applyBorder="1"/>
    <xf numFmtId="10" fontId="4" fillId="7" borderId="11" xfId="2" applyNumberFormat="1" applyFont="1" applyFill="1" applyBorder="1"/>
    <xf numFmtId="10" fontId="17" fillId="7" borderId="11" xfId="2" applyNumberFormat="1" applyFont="1" applyFill="1" applyBorder="1"/>
    <xf numFmtId="10" fontId="4" fillId="5" borderId="11" xfId="2" applyNumberFormat="1" applyFont="1" applyFill="1" applyBorder="1"/>
    <xf numFmtId="0" fontId="2" fillId="7" borderId="10" xfId="0" applyFont="1" applyFill="1" applyBorder="1" applyAlignment="1">
      <alignment horizontal="center"/>
    </xf>
    <xf numFmtId="10" fontId="11" fillId="7" borderId="11" xfId="2" applyNumberFormat="1" applyFont="1" applyFill="1" applyBorder="1"/>
    <xf numFmtId="10" fontId="2" fillId="7" borderId="11" xfId="2" applyNumberFormat="1" applyFont="1" applyFill="1" applyBorder="1"/>
    <xf numFmtId="0" fontId="2" fillId="7" borderId="10" xfId="0" applyFont="1" applyFill="1" applyBorder="1" applyAlignment="1">
      <alignment horizontal="left"/>
    </xf>
    <xf numFmtId="10" fontId="63" fillId="7" borderId="11" xfId="2" applyNumberFormat="1" applyFont="1" applyFill="1" applyBorder="1"/>
    <xf numFmtId="0" fontId="7" fillId="4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10" fontId="7" fillId="14" borderId="11" xfId="2" applyNumberFormat="1" applyFont="1" applyFill="1" applyBorder="1" applyAlignment="1">
      <alignment shrinkToFit="1"/>
    </xf>
    <xf numFmtId="9" fontId="50" fillId="0" borderId="0" xfId="2" applyFont="1"/>
    <xf numFmtId="9" fontId="54" fillId="0" borderId="0" xfId="2" applyFont="1"/>
    <xf numFmtId="0" fontId="33" fillId="7" borderId="10" xfId="0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4" fontId="7" fillId="4" borderId="0" xfId="0" applyNumberFormat="1" applyFont="1" applyFill="1"/>
    <xf numFmtId="0" fontId="7" fillId="4" borderId="0" xfId="0" applyFont="1" applyFill="1" applyAlignment="1">
      <alignment wrapText="1"/>
    </xf>
    <xf numFmtId="0" fontId="17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wrapText="1"/>
    </xf>
    <xf numFmtId="4" fontId="4" fillId="7" borderId="8" xfId="0" applyNumberFormat="1" applyFont="1" applyFill="1" applyBorder="1"/>
    <xf numFmtId="4" fontId="10" fillId="7" borderId="8" xfId="0" applyNumberFormat="1" applyFont="1" applyFill="1" applyBorder="1" applyAlignment="1">
      <alignment horizontal="right"/>
    </xf>
    <xf numFmtId="10" fontId="10" fillId="7" borderId="9" xfId="2" applyNumberFormat="1" applyFont="1" applyFill="1" applyBorder="1"/>
    <xf numFmtId="49" fontId="2" fillId="7" borderId="10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left" wrapText="1"/>
    </xf>
    <xf numFmtId="49" fontId="2" fillId="7" borderId="10" xfId="0" applyNumberFormat="1" applyFont="1" applyFill="1" applyBorder="1" applyAlignment="1">
      <alignment horizontal="center" wrapText="1"/>
    </xf>
    <xf numFmtId="49" fontId="7" fillId="6" borderId="10" xfId="0" applyNumberFormat="1" applyFont="1" applyFill="1" applyBorder="1" applyAlignment="1">
      <alignment horizontal="center"/>
    </xf>
    <xf numFmtId="10" fontId="4" fillId="11" borderId="11" xfId="2" applyNumberFormat="1" applyFont="1" applyFill="1" applyBorder="1"/>
    <xf numFmtId="10" fontId="33" fillId="10" borderId="11" xfId="2" applyNumberFormat="1" applyFont="1" applyFill="1" applyBorder="1" applyAlignment="1">
      <alignment horizontal="right" wrapText="1"/>
    </xf>
    <xf numFmtId="10" fontId="24" fillId="7" borderId="11" xfId="2" applyNumberFormat="1" applyFont="1" applyFill="1" applyBorder="1"/>
    <xf numFmtId="10" fontId="7" fillId="6" borderId="11" xfId="2" applyNumberFormat="1" applyFont="1" applyFill="1" applyBorder="1"/>
    <xf numFmtId="10" fontId="54" fillId="7" borderId="11" xfId="2" applyNumberFormat="1" applyFont="1" applyFill="1" applyBorder="1"/>
    <xf numFmtId="10" fontId="2" fillId="7" borderId="11" xfId="2" applyNumberFormat="1" applyFont="1" applyFill="1" applyBorder="1" applyAlignment="1">
      <alignment wrapText="1"/>
    </xf>
    <xf numFmtId="0" fontId="64" fillId="7" borderId="1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166" fontId="11" fillId="7" borderId="0" xfId="0" applyNumberFormat="1" applyFont="1" applyFill="1" applyAlignment="1">
      <alignment horizontal="right"/>
    </xf>
    <xf numFmtId="10" fontId="10" fillId="11" borderId="11" xfId="2" applyNumberFormat="1" applyFont="1" applyFill="1" applyBorder="1"/>
    <xf numFmtId="10" fontId="10" fillId="7" borderId="11" xfId="2" applyNumberFormat="1" applyFont="1" applyFill="1" applyBorder="1" applyAlignment="1">
      <alignment horizontal="right"/>
    </xf>
    <xf numFmtId="10" fontId="7" fillId="6" borderId="11" xfId="2" applyNumberFormat="1" applyFont="1" applyFill="1" applyBorder="1" applyAlignment="1">
      <alignment wrapText="1"/>
    </xf>
    <xf numFmtId="10" fontId="4" fillId="7" borderId="11" xfId="2" applyNumberFormat="1" applyFont="1" applyFill="1" applyBorder="1" applyAlignment="1">
      <alignment horizontal="right"/>
    </xf>
    <xf numFmtId="10" fontId="7" fillId="7" borderId="11" xfId="2" applyNumberFormat="1" applyFont="1" applyFill="1" applyBorder="1" applyAlignment="1">
      <alignment wrapText="1"/>
    </xf>
    <xf numFmtId="10" fontId="17" fillId="7" borderId="11" xfId="2" applyNumberFormat="1" applyFont="1" applyFill="1" applyBorder="1" applyAlignment="1">
      <alignment wrapText="1"/>
    </xf>
    <xf numFmtId="10" fontId="59" fillId="7" borderId="11" xfId="2" applyNumberFormat="1" applyFont="1" applyFill="1" applyBorder="1" applyAlignment="1">
      <alignment wrapText="1"/>
    </xf>
    <xf numFmtId="0" fontId="4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166" fontId="10" fillId="7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left" wrapText="1"/>
    </xf>
    <xf numFmtId="166" fontId="10" fillId="8" borderId="0" xfId="0" applyNumberFormat="1" applyFont="1" applyFill="1" applyAlignment="1">
      <alignment horizontal="right"/>
    </xf>
    <xf numFmtId="2" fontId="4" fillId="8" borderId="0" xfId="0" applyNumberFormat="1" applyFont="1" applyFill="1" applyAlignment="1">
      <alignment horizontal="right"/>
    </xf>
    <xf numFmtId="10" fontId="4" fillId="8" borderId="0" xfId="2" applyNumberFormat="1" applyFont="1" applyFill="1" applyBorder="1" applyAlignment="1">
      <alignment horizontal="right"/>
    </xf>
    <xf numFmtId="0" fontId="33" fillId="8" borderId="0" xfId="0" applyFont="1" applyFill="1" applyAlignment="1">
      <alignment horizontal="left" wrapText="1"/>
    </xf>
    <xf numFmtId="166" fontId="51" fillId="8" borderId="0" xfId="0" applyNumberFormat="1" applyFont="1" applyFill="1" applyAlignment="1">
      <alignment horizontal="right"/>
    </xf>
    <xf numFmtId="2" fontId="33" fillId="8" borderId="0" xfId="0" applyNumberFormat="1" applyFont="1" applyFill="1" applyAlignment="1">
      <alignment horizontal="right"/>
    </xf>
    <xf numFmtId="10" fontId="33" fillId="8" borderId="0" xfId="2" applyNumberFormat="1" applyFont="1" applyFill="1" applyBorder="1" applyAlignment="1">
      <alignment horizontal="right"/>
    </xf>
    <xf numFmtId="2" fontId="4" fillId="7" borderId="0" xfId="0" applyNumberFormat="1" applyFont="1" applyFill="1" applyAlignment="1">
      <alignment horizontal="right"/>
    </xf>
    <xf numFmtId="10" fontId="4" fillId="7" borderId="0" xfId="2" applyNumberFormat="1" applyFont="1" applyFill="1" applyBorder="1" applyAlignment="1">
      <alignment horizontal="right"/>
    </xf>
    <xf numFmtId="0" fontId="8" fillId="6" borderId="0" xfId="0" applyFont="1" applyFill="1" applyAlignment="1">
      <alignment horizontal="left"/>
    </xf>
    <xf numFmtId="166" fontId="12" fillId="6" borderId="0" xfId="0" applyNumberFormat="1" applyFont="1" applyFill="1" applyAlignment="1">
      <alignment horizontal="right"/>
    </xf>
    <xf numFmtId="2" fontId="8" fillId="6" borderId="0" xfId="0" applyNumberFormat="1" applyFont="1" applyFill="1" applyAlignment="1">
      <alignment horizontal="right"/>
    </xf>
    <xf numFmtId="10" fontId="8" fillId="6" borderId="0" xfId="2" applyNumberFormat="1" applyFont="1" applyFill="1" applyBorder="1" applyAlignment="1">
      <alignment horizontal="right"/>
    </xf>
    <xf numFmtId="2" fontId="2" fillId="7" borderId="0" xfId="0" applyNumberFormat="1" applyFont="1" applyFill="1" applyAlignment="1">
      <alignment horizontal="right"/>
    </xf>
    <xf numFmtId="10" fontId="2" fillId="7" borderId="0" xfId="2" applyNumberFormat="1" applyFont="1" applyFill="1" applyBorder="1" applyAlignment="1">
      <alignment horizontal="right"/>
    </xf>
    <xf numFmtId="0" fontId="6" fillId="8" borderId="0" xfId="0" applyFont="1" applyFill="1" applyAlignment="1">
      <alignment wrapText="1"/>
    </xf>
    <xf numFmtId="4" fontId="6" fillId="8" borderId="0" xfId="0" applyNumberFormat="1" applyFont="1" applyFill="1"/>
    <xf numFmtId="4" fontId="6" fillId="8" borderId="0" xfId="0" applyNumberFormat="1" applyFont="1" applyFill="1" applyAlignment="1">
      <alignment horizontal="right"/>
    </xf>
    <xf numFmtId="10" fontId="6" fillId="8" borderId="0" xfId="2" applyNumberFormat="1" applyFont="1" applyFill="1" applyBorder="1"/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horizontal="right"/>
    </xf>
    <xf numFmtId="10" fontId="21" fillId="0" borderId="0" xfId="2" applyNumberFormat="1" applyFont="1" applyFill="1" applyBorder="1" applyAlignment="1">
      <alignment horizontal="right"/>
    </xf>
    <xf numFmtId="4" fontId="7" fillId="4" borderId="0" xfId="0" applyNumberFormat="1" applyFont="1" applyFill="1" applyAlignment="1">
      <alignment horizontal="right"/>
    </xf>
    <xf numFmtId="10" fontId="7" fillId="4" borderId="0" xfId="2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2" fontId="11" fillId="0" borderId="0" xfId="0" applyNumberFormat="1" applyFont="1"/>
    <xf numFmtId="10" fontId="11" fillId="0" borderId="0" xfId="2" applyNumberFormat="1" applyFont="1" applyBorder="1"/>
    <xf numFmtId="0" fontId="34" fillId="8" borderId="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0" fontId="4" fillId="8" borderId="11" xfId="2" applyNumberFormat="1" applyFont="1" applyFill="1" applyBorder="1" applyAlignment="1">
      <alignment horizontal="right"/>
    </xf>
    <xf numFmtId="0" fontId="33" fillId="8" borderId="10" xfId="0" applyFont="1" applyFill="1" applyBorder="1" applyAlignment="1">
      <alignment horizontal="center" wrapText="1"/>
    </xf>
    <xf numFmtId="10" fontId="33" fillId="8" borderId="11" xfId="2" applyNumberFormat="1" applyFont="1" applyFill="1" applyBorder="1" applyAlignment="1">
      <alignment horizontal="right"/>
    </xf>
    <xf numFmtId="0" fontId="8" fillId="6" borderId="10" xfId="0" applyFont="1" applyFill="1" applyBorder="1" applyAlignment="1">
      <alignment horizontal="center"/>
    </xf>
    <xf numFmtId="10" fontId="8" fillId="6" borderId="11" xfId="2" applyNumberFormat="1" applyFont="1" applyFill="1" applyBorder="1" applyAlignment="1">
      <alignment horizontal="right"/>
    </xf>
    <xf numFmtId="10" fontId="2" fillId="7" borderId="11" xfId="2" applyNumberFormat="1" applyFont="1" applyFill="1" applyBorder="1" applyAlignment="1">
      <alignment horizontal="right"/>
    </xf>
    <xf numFmtId="0" fontId="6" fillId="8" borderId="10" xfId="0" applyFont="1" applyFill="1" applyBorder="1" applyAlignment="1">
      <alignment horizontal="center"/>
    </xf>
    <xf numFmtId="10" fontId="6" fillId="8" borderId="11" xfId="2" applyNumberFormat="1" applyFont="1" applyFill="1" applyBorder="1"/>
    <xf numFmtId="0" fontId="16" fillId="0" borderId="10" xfId="0" applyFont="1" applyBorder="1" applyAlignment="1">
      <alignment horizontal="center"/>
    </xf>
    <xf numFmtId="10" fontId="21" fillId="0" borderId="11" xfId="2" applyNumberFormat="1" applyFont="1" applyFill="1" applyBorder="1" applyAlignment="1">
      <alignment horizontal="right"/>
    </xf>
    <xf numFmtId="10" fontId="7" fillId="4" borderId="11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center"/>
    </xf>
    <xf numFmtId="10" fontId="11" fillId="0" borderId="11" xfId="2" applyNumberFormat="1" applyFont="1" applyBorder="1"/>
    <xf numFmtId="0" fontId="0" fillId="0" borderId="10" xfId="0" applyBorder="1"/>
    <xf numFmtId="0" fontId="0" fillId="0" borderId="11" xfId="0" applyBorder="1"/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/>
    <xf numFmtId="2" fontId="10" fillId="6" borderId="8" xfId="0" applyNumberFormat="1" applyFont="1" applyFill="1" applyBorder="1"/>
    <xf numFmtId="2" fontId="10" fillId="6" borderId="9" xfId="0" applyNumberFormat="1" applyFont="1" applyFill="1" applyBorder="1"/>
    <xf numFmtId="0" fontId="64" fillId="0" borderId="0" xfId="0" applyFont="1"/>
    <xf numFmtId="0" fontId="8" fillId="7" borderId="10" xfId="0" applyFont="1" applyFill="1" applyBorder="1" applyAlignment="1">
      <alignment horizontal="center" wrapText="1"/>
    </xf>
    <xf numFmtId="10" fontId="8" fillId="7" borderId="11" xfId="2" applyNumberFormat="1" applyFont="1" applyFill="1" applyBorder="1" applyAlignment="1">
      <alignment wrapText="1"/>
    </xf>
    <xf numFmtId="0" fontId="36" fillId="0" borderId="0" xfId="0" applyFont="1"/>
    <xf numFmtId="10" fontId="7" fillId="10" borderId="11" xfId="2" applyNumberFormat="1" applyFont="1" applyFill="1" applyBorder="1"/>
    <xf numFmtId="10" fontId="10" fillId="10" borderId="11" xfId="2" applyNumberFormat="1" applyFont="1" applyFill="1" applyBorder="1" applyAlignment="1">
      <alignment wrapText="1"/>
    </xf>
    <xf numFmtId="4" fontId="67" fillId="0" borderId="0" xfId="0" applyNumberFormat="1" applyFont="1"/>
    <xf numFmtId="4" fontId="0" fillId="7" borderId="0" xfId="0" applyNumberFormat="1" applyFill="1"/>
    <xf numFmtId="166" fontId="0" fillId="7" borderId="0" xfId="0" applyNumberFormat="1" applyFill="1"/>
    <xf numFmtId="10" fontId="50" fillId="7" borderId="11" xfId="2" applyNumberFormat="1" applyFont="1" applyFill="1" applyBorder="1" applyAlignment="1">
      <alignment wrapText="1"/>
    </xf>
    <xf numFmtId="0" fontId="42" fillId="7" borderId="0" xfId="0" applyFont="1" applyFill="1"/>
    <xf numFmtId="0" fontId="1" fillId="0" borderId="0" xfId="0" applyFont="1"/>
    <xf numFmtId="4" fontId="64" fillId="0" borderId="0" xfId="0" applyNumberFormat="1" applyFont="1"/>
    <xf numFmtId="10" fontId="0" fillId="0" borderId="0" xfId="2" applyNumberFormat="1" applyFont="1" applyBorder="1"/>
    <xf numFmtId="0" fontId="5" fillId="6" borderId="0" xfId="0" applyFont="1" applyFill="1" applyAlignment="1">
      <alignment horizontal="center" wrapText="1"/>
    </xf>
    <xf numFmtId="166" fontId="11" fillId="0" borderId="0" xfId="0" applyNumberFormat="1" applyFont="1"/>
    <xf numFmtId="0" fontId="12" fillId="0" borderId="0" xfId="0" applyFont="1"/>
    <xf numFmtId="10" fontId="12" fillId="0" borderId="0" xfId="2" applyNumberFormat="1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0" fontId="11" fillId="0" borderId="17" xfId="2" applyNumberFormat="1" applyFont="1" applyBorder="1"/>
    <xf numFmtId="0" fontId="0" fillId="0" borderId="16" xfId="0" applyBorder="1"/>
    <xf numFmtId="0" fontId="5" fillId="6" borderId="0" xfId="0" applyFont="1" applyFill="1" applyAlignment="1">
      <alignment horizontal="center"/>
    </xf>
    <xf numFmtId="10" fontId="5" fillId="0" borderId="0" xfId="2" applyNumberFormat="1" applyFont="1" applyBorder="1"/>
    <xf numFmtId="0" fontId="19" fillId="0" borderId="0" xfId="0" applyFont="1" applyAlignment="1">
      <alignment horizontal="left"/>
    </xf>
    <xf numFmtId="0" fontId="19" fillId="0" borderId="14" xfId="0" applyFont="1" applyBorder="1"/>
    <xf numFmtId="10" fontId="6" fillId="8" borderId="0" xfId="2" applyNumberFormat="1" applyFont="1" applyFill="1" applyBorder="1" applyAlignment="1">
      <alignment wrapText="1"/>
    </xf>
    <xf numFmtId="10" fontId="15" fillId="0" borderId="0" xfId="2" applyNumberFormat="1" applyFont="1" applyBorder="1"/>
    <xf numFmtId="10" fontId="6" fillId="2" borderId="0" xfId="2" applyNumberFormat="1" applyFont="1" applyFill="1" applyBorder="1"/>
    <xf numFmtId="10" fontId="4" fillId="10" borderId="0" xfId="2" applyNumberFormat="1" applyFont="1" applyFill="1" applyBorder="1"/>
    <xf numFmtId="10" fontId="5" fillId="0" borderId="0" xfId="2" applyNumberFormat="1" applyFont="1" applyFill="1" applyBorder="1"/>
    <xf numFmtId="10" fontId="5" fillId="0" borderId="0" xfId="2" applyNumberFormat="1" applyFont="1" applyFill="1" applyBorder="1" applyAlignment="1">
      <alignment wrapText="1"/>
    </xf>
    <xf numFmtId="10" fontId="13" fillId="0" borderId="0" xfId="2" applyNumberFormat="1" applyFont="1" applyBorder="1"/>
    <xf numFmtId="10" fontId="4" fillId="7" borderId="0" xfId="2" applyNumberFormat="1" applyFont="1" applyFill="1" applyBorder="1"/>
    <xf numFmtId="10" fontId="8" fillId="7" borderId="0" xfId="2" applyNumberFormat="1" applyFont="1" applyFill="1" applyBorder="1"/>
    <xf numFmtId="4" fontId="3" fillId="0" borderId="0" xfId="0" applyNumberFormat="1" applyFont="1"/>
    <xf numFmtId="10" fontId="3" fillId="0" borderId="0" xfId="2" applyNumberFormat="1" applyFont="1" applyBorder="1"/>
    <xf numFmtId="4" fontId="9" fillId="10" borderId="0" xfId="0" applyNumberFormat="1" applyFont="1" applyFill="1"/>
    <xf numFmtId="10" fontId="9" fillId="10" borderId="0" xfId="2" applyNumberFormat="1" applyFont="1" applyFill="1" applyBorder="1"/>
    <xf numFmtId="10" fontId="21" fillId="8" borderId="0" xfId="2" applyNumberFormat="1" applyFont="1" applyFill="1" applyBorder="1" applyAlignment="1">
      <alignment horizontal="right"/>
    </xf>
    <xf numFmtId="10" fontId="6" fillId="0" borderId="0" xfId="2" applyNumberFormat="1" applyFont="1" applyBorder="1" applyAlignment="1">
      <alignment horizontal="right"/>
    </xf>
    <xf numFmtId="10" fontId="6" fillId="10" borderId="0" xfId="2" applyNumberFormat="1" applyFont="1" applyFill="1" applyBorder="1" applyAlignment="1">
      <alignment horizontal="right"/>
    </xf>
    <xf numFmtId="10" fontId="2" fillId="0" borderId="0" xfId="2" applyNumberFormat="1" applyFont="1" applyBorder="1" applyAlignment="1">
      <alignment horizontal="right"/>
    </xf>
    <xf numFmtId="10" fontId="4" fillId="10" borderId="0" xfId="2" applyNumberFormat="1" applyFont="1" applyFill="1" applyBorder="1" applyAlignment="1">
      <alignment horizontal="right"/>
    </xf>
    <xf numFmtId="10" fontId="8" fillId="0" borderId="0" xfId="2" applyNumberFormat="1" applyFont="1" applyFill="1" applyBorder="1" applyAlignment="1">
      <alignment horizontal="right"/>
    </xf>
    <xf numFmtId="10" fontId="7" fillId="10" borderId="0" xfId="2" applyNumberFormat="1" applyFont="1" applyFill="1" applyBorder="1" applyAlignment="1">
      <alignment horizontal="right"/>
    </xf>
    <xf numFmtId="10" fontId="5" fillId="0" borderId="0" xfId="2" applyNumberFormat="1" applyFont="1" applyFill="1" applyBorder="1" applyAlignment="1">
      <alignment horizontal="right" wrapText="1"/>
    </xf>
    <xf numFmtId="10" fontId="5" fillId="0" borderId="0" xfId="2" applyNumberFormat="1" applyFont="1" applyFill="1" applyBorder="1" applyAlignment="1">
      <alignment horizontal="right"/>
    </xf>
    <xf numFmtId="10" fontId="4" fillId="9" borderId="0" xfId="2" applyNumberFormat="1" applyFont="1" applyFill="1" applyBorder="1" applyAlignment="1">
      <alignment horizontal="right" wrapText="1"/>
    </xf>
    <xf numFmtId="10" fontId="8" fillId="0" borderId="0" xfId="2" applyNumberFormat="1" applyFont="1" applyFill="1" applyBorder="1" applyAlignment="1">
      <alignment horizontal="right" wrapText="1"/>
    </xf>
    <xf numFmtId="10" fontId="8" fillId="2" borderId="0" xfId="2" applyNumberFormat="1" applyFont="1" applyFill="1" applyBorder="1" applyAlignment="1">
      <alignment horizontal="right" wrapText="1"/>
    </xf>
    <xf numFmtId="10" fontId="4" fillId="7" borderId="0" xfId="2" applyNumberFormat="1" applyFont="1" applyFill="1" applyBorder="1" applyAlignment="1">
      <alignment horizontal="right" wrapText="1"/>
    </xf>
    <xf numFmtId="10" fontId="4" fillId="4" borderId="0" xfId="2" applyNumberFormat="1" applyFont="1" applyFill="1" applyBorder="1" applyAlignment="1">
      <alignment horizontal="right" wrapText="1"/>
    </xf>
    <xf numFmtId="10" fontId="6" fillId="0" borderId="0" xfId="2" applyNumberFormat="1" applyFont="1" applyFill="1" applyBorder="1" applyAlignment="1">
      <alignment horizontal="right" wrapText="1"/>
    </xf>
    <xf numFmtId="10" fontId="7" fillId="9" borderId="0" xfId="2" applyNumberFormat="1" applyFont="1" applyFill="1" applyBorder="1" applyAlignment="1">
      <alignment horizontal="right" wrapText="1"/>
    </xf>
    <xf numFmtId="0" fontId="5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wrapText="1"/>
    </xf>
    <xf numFmtId="166" fontId="9" fillId="6" borderId="0" xfId="0" applyNumberFormat="1" applyFont="1" applyFill="1" applyAlignment="1">
      <alignment horizontal="right" wrapText="1"/>
    </xf>
    <xf numFmtId="4" fontId="9" fillId="6" borderId="0" xfId="0" applyNumberFormat="1" applyFont="1" applyFill="1" applyAlignment="1">
      <alignment horizontal="right" vertical="center" wrapText="1"/>
    </xf>
    <xf numFmtId="10" fontId="9" fillId="6" borderId="0" xfId="2" applyNumberFormat="1" applyFont="1" applyFill="1" applyBorder="1" applyAlignment="1">
      <alignment horizontal="right" vertical="center" wrapText="1"/>
    </xf>
    <xf numFmtId="166" fontId="18" fillId="0" borderId="0" xfId="0" applyNumberFormat="1" applyFont="1"/>
    <xf numFmtId="0" fontId="1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0" fontId="1" fillId="6" borderId="0" xfId="0" applyFont="1" applyFill="1" applyAlignment="1">
      <alignment wrapText="1"/>
    </xf>
    <xf numFmtId="166" fontId="18" fillId="6" borderId="0" xfId="0" applyNumberFormat="1" applyFont="1" applyFill="1" applyAlignment="1">
      <alignment wrapText="1"/>
    </xf>
    <xf numFmtId="4" fontId="3" fillId="6" borderId="0" xfId="0" applyNumberFormat="1" applyFont="1" applyFill="1"/>
    <xf numFmtId="10" fontId="3" fillId="6" borderId="0" xfId="2" applyNumberFormat="1" applyFont="1" applyFill="1" applyBorder="1"/>
    <xf numFmtId="0" fontId="9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/>
    </xf>
    <xf numFmtId="164" fontId="5" fillId="6" borderId="17" xfId="0" applyNumberFormat="1" applyFont="1" applyFill="1" applyBorder="1" applyAlignment="1">
      <alignment horizontal="center" vertical="center" wrapText="1"/>
    </xf>
    <xf numFmtId="10" fontId="9" fillId="6" borderId="17" xfId="2" applyNumberFormat="1" applyFont="1" applyFill="1" applyBorder="1" applyAlignment="1">
      <alignment horizontal="right" vertical="center" wrapText="1"/>
    </xf>
    <xf numFmtId="0" fontId="18" fillId="0" borderId="16" xfId="0" applyFont="1" applyBorder="1" applyAlignment="1">
      <alignment horizontal="center"/>
    </xf>
    <xf numFmtId="10" fontId="3" fillId="0" borderId="17" xfId="2" applyNumberFormat="1" applyFont="1" applyBorder="1"/>
    <xf numFmtId="0" fontId="18" fillId="6" borderId="16" xfId="0" applyFont="1" applyFill="1" applyBorder="1" applyAlignment="1">
      <alignment horizontal="center"/>
    </xf>
    <xf numFmtId="10" fontId="3" fillId="6" borderId="17" xfId="2" applyNumberFormat="1" applyFont="1" applyFill="1" applyBorder="1"/>
    <xf numFmtId="0" fontId="38" fillId="0" borderId="0" xfId="0" applyFont="1"/>
    <xf numFmtId="166" fontId="3" fillId="0" borderId="0" xfId="0" applyNumberFormat="1" applyFont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/>
    <xf numFmtId="0" fontId="5" fillId="0" borderId="16" xfId="0" applyFont="1" applyBorder="1"/>
    <xf numFmtId="4" fontId="9" fillId="0" borderId="17" xfId="0" applyNumberFormat="1" applyFont="1" applyBorder="1"/>
    <xf numFmtId="0" fontId="5" fillId="6" borderId="18" xfId="0" applyFont="1" applyFill="1" applyBorder="1"/>
    <xf numFmtId="0" fontId="5" fillId="6" borderId="12" xfId="0" applyFont="1" applyFill="1" applyBorder="1"/>
    <xf numFmtId="166" fontId="70" fillId="6" borderId="12" xfId="0" applyNumberFormat="1" applyFont="1" applyFill="1" applyBorder="1"/>
    <xf numFmtId="4" fontId="37" fillId="6" borderId="12" xfId="0" applyNumberFormat="1" applyFont="1" applyFill="1" applyBorder="1"/>
    <xf numFmtId="4" fontId="37" fillId="6" borderId="19" xfId="0" applyNumberFormat="1" applyFont="1" applyFill="1" applyBorder="1"/>
    <xf numFmtId="0" fontId="5" fillId="10" borderId="16" xfId="0" applyFont="1" applyFill="1" applyBorder="1"/>
    <xf numFmtId="0" fontId="38" fillId="10" borderId="0" xfId="0" applyFont="1" applyFill="1" applyAlignment="1">
      <alignment wrapText="1"/>
    </xf>
    <xf numFmtId="166" fontId="3" fillId="10" borderId="0" xfId="0" applyNumberFormat="1" applyFont="1" applyFill="1"/>
    <xf numFmtId="10" fontId="9" fillId="10" borderId="17" xfId="2" applyNumberFormat="1" applyFont="1" applyFill="1" applyBorder="1"/>
    <xf numFmtId="0" fontId="5" fillId="10" borderId="18" xfId="0" applyFont="1" applyFill="1" applyBorder="1"/>
    <xf numFmtId="0" fontId="38" fillId="10" borderId="12" xfId="0" applyFont="1" applyFill="1" applyBorder="1" applyAlignment="1">
      <alignment wrapText="1"/>
    </xf>
    <xf numFmtId="166" fontId="3" fillId="10" borderId="12" xfId="0" applyNumberFormat="1" applyFont="1" applyFill="1" applyBorder="1"/>
    <xf numFmtId="4" fontId="9" fillId="10" borderId="12" xfId="0" applyNumberFormat="1" applyFont="1" applyFill="1" applyBorder="1"/>
    <xf numFmtId="4" fontId="71" fillId="10" borderId="12" xfId="0" applyNumberFormat="1" applyFont="1" applyFill="1" applyBorder="1"/>
    <xf numFmtId="10" fontId="9" fillId="10" borderId="12" xfId="2" applyNumberFormat="1" applyFont="1" applyFill="1" applyBorder="1"/>
    <xf numFmtId="10" fontId="9" fillId="10" borderId="19" xfId="2" applyNumberFormat="1" applyFont="1" applyFill="1" applyBorder="1"/>
    <xf numFmtId="0" fontId="0" fillId="0" borderId="0" xfId="0" applyAlignment="1">
      <alignment horizontal="right"/>
    </xf>
    <xf numFmtId="10" fontId="11" fillId="7" borderId="0" xfId="2" applyNumberFormat="1" applyFont="1" applyFill="1" applyBorder="1"/>
    <xf numFmtId="0" fontId="72" fillId="0" borderId="0" xfId="0" applyFont="1" applyAlignment="1">
      <alignment horizontal="center"/>
    </xf>
    <xf numFmtId="0" fontId="74" fillId="6" borderId="25" xfId="0" applyFont="1" applyFill="1" applyBorder="1" applyAlignment="1">
      <alignment horizontal="center"/>
    </xf>
    <xf numFmtId="0" fontId="74" fillId="6" borderId="25" xfId="0" applyFont="1" applyFill="1" applyBorder="1" applyAlignment="1">
      <alignment horizontal="center" wrapText="1"/>
    </xf>
    <xf numFmtId="0" fontId="74" fillId="6" borderId="25" xfId="0" applyFont="1" applyFill="1" applyBorder="1" applyAlignment="1">
      <alignment horizontal="center" vertical="center"/>
    </xf>
    <xf numFmtId="0" fontId="74" fillId="16" borderId="26" xfId="0" applyFont="1" applyFill="1" applyBorder="1" applyAlignment="1">
      <alignment wrapText="1"/>
    </xf>
    <xf numFmtId="168" fontId="75" fillId="16" borderId="26" xfId="0" applyNumberFormat="1" applyFont="1" applyFill="1" applyBorder="1"/>
    <xf numFmtId="10" fontId="75" fillId="16" borderId="26" xfId="2" applyNumberFormat="1" applyFont="1" applyFill="1" applyBorder="1"/>
    <xf numFmtId="10" fontId="75" fillId="16" borderId="26" xfId="2" applyNumberFormat="1" applyFont="1" applyFill="1" applyBorder="1" applyAlignment="1"/>
    <xf numFmtId="0" fontId="76" fillId="0" borderId="26" xfId="0" applyFont="1" applyBorder="1"/>
    <xf numFmtId="168" fontId="11" fillId="0" borderId="26" xfId="0" applyNumberFormat="1" applyFont="1" applyBorder="1"/>
    <xf numFmtId="10" fontId="11" fillId="0" borderId="26" xfId="2" applyNumberFormat="1" applyFont="1" applyBorder="1"/>
    <xf numFmtId="10" fontId="77" fillId="17" borderId="26" xfId="2" applyNumberFormat="1" applyFont="1" applyFill="1" applyBorder="1" applyAlignment="1"/>
    <xf numFmtId="0" fontId="78" fillId="10" borderId="26" xfId="0" applyFont="1" applyFill="1" applyBorder="1"/>
    <xf numFmtId="168" fontId="75" fillId="10" borderId="26" xfId="0" applyNumberFormat="1" applyFont="1" applyFill="1" applyBorder="1"/>
    <xf numFmtId="10" fontId="75" fillId="10" borderId="26" xfId="2" applyNumberFormat="1" applyFont="1" applyFill="1" applyBorder="1"/>
    <xf numFmtId="0" fontId="79" fillId="10" borderId="26" xfId="0" applyFont="1" applyFill="1" applyBorder="1"/>
    <xf numFmtId="0" fontId="80" fillId="0" borderId="26" xfId="0" applyFont="1" applyBorder="1" applyAlignment="1">
      <alignment horizontal="left" wrapText="1"/>
    </xf>
    <xf numFmtId="168" fontId="12" fillId="0" borderId="26" xfId="0" applyNumberFormat="1" applyFont="1" applyBorder="1"/>
    <xf numFmtId="10" fontId="12" fillId="0" borderId="26" xfId="2" applyNumberFormat="1" applyFont="1" applyBorder="1"/>
    <xf numFmtId="0" fontId="80" fillId="0" borderId="26" xfId="0" applyFont="1" applyBorder="1"/>
    <xf numFmtId="0" fontId="80" fillId="0" borderId="26" xfId="0" applyFont="1" applyBorder="1" applyAlignment="1">
      <alignment wrapText="1"/>
    </xf>
    <xf numFmtId="0" fontId="79" fillId="10" borderId="26" xfId="0" applyFont="1" applyFill="1" applyBorder="1" applyAlignment="1">
      <alignment wrapText="1"/>
    </xf>
    <xf numFmtId="0" fontId="81" fillId="8" borderId="4" xfId="0" applyFont="1" applyFill="1" applyBorder="1" applyAlignment="1">
      <alignment horizontal="center" vertical="center"/>
    </xf>
    <xf numFmtId="0" fontId="81" fillId="8" borderId="5" xfId="0" applyFont="1" applyFill="1" applyBorder="1" applyAlignment="1">
      <alignment horizontal="center" vertical="center"/>
    </xf>
    <xf numFmtId="166" fontId="81" fillId="8" borderId="5" xfId="0" applyNumberFormat="1" applyFont="1" applyFill="1" applyBorder="1" applyAlignment="1">
      <alignment horizontal="center" vertical="center" wrapText="1"/>
    </xf>
    <xf numFmtId="0" fontId="81" fillId="8" borderId="5" xfId="0" applyFont="1" applyFill="1" applyBorder="1" applyAlignment="1">
      <alignment horizontal="center" vertical="center" wrapText="1"/>
    </xf>
    <xf numFmtId="0" fontId="81" fillId="8" borderId="6" xfId="0" applyFont="1" applyFill="1" applyBorder="1" applyAlignment="1">
      <alignment horizontal="center" vertical="center" wrapText="1"/>
    </xf>
    <xf numFmtId="0" fontId="50" fillId="0" borderId="10" xfId="0" applyFont="1" applyBorder="1"/>
    <xf numFmtId="0" fontId="50" fillId="0" borderId="11" xfId="0" applyFont="1" applyBorder="1"/>
    <xf numFmtId="0" fontId="51" fillId="10" borderId="10" xfId="0" applyFont="1" applyFill="1" applyBorder="1" applyAlignment="1">
      <alignment horizontal="center" vertical="center"/>
    </xf>
    <xf numFmtId="0" fontId="51" fillId="7" borderId="10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4" fontId="27" fillId="8" borderId="5" xfId="0" applyNumberFormat="1" applyFont="1" applyFill="1" applyBorder="1" applyAlignment="1">
      <alignment horizontal="center" vertical="center" wrapText="1"/>
    </xf>
    <xf numFmtId="4" fontId="27" fillId="8" borderId="6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4" fontId="3" fillId="8" borderId="11" xfId="0" applyNumberFormat="1" applyFont="1" applyFill="1" applyBorder="1" applyAlignment="1">
      <alignment horizontal="center"/>
    </xf>
    <xf numFmtId="0" fontId="29" fillId="3" borderId="10" xfId="0" applyFont="1" applyFill="1" applyBorder="1" applyAlignment="1">
      <alignment wrapText="1"/>
    </xf>
    <xf numFmtId="0" fontId="30" fillId="3" borderId="0" xfId="0" applyFont="1" applyFill="1" applyAlignment="1">
      <alignment horizontal="center" wrapText="1"/>
    </xf>
    <xf numFmtId="0" fontId="31" fillId="3" borderId="0" xfId="0" applyFont="1" applyFill="1" applyAlignment="1">
      <alignment horizontal="left" wrapText="1"/>
    </xf>
    <xf numFmtId="4" fontId="6" fillId="3" borderId="0" xfId="0" applyNumberFormat="1" applyFont="1" applyFill="1"/>
    <xf numFmtId="10" fontId="6" fillId="3" borderId="11" xfId="2" applyNumberFormat="1" applyFont="1" applyFill="1" applyBorder="1"/>
    <xf numFmtId="0" fontId="6" fillId="5" borderId="10" xfId="0" applyFont="1" applyFill="1" applyBorder="1" applyAlignment="1">
      <alignment wrapText="1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4" fontId="6" fillId="5" borderId="0" xfId="0" applyNumberFormat="1" applyFont="1" applyFill="1" applyAlignment="1">
      <alignment wrapText="1"/>
    </xf>
    <xf numFmtId="10" fontId="6" fillId="5" borderId="11" xfId="2" applyNumberFormat="1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11" borderId="10" xfId="0" applyFont="1" applyFill="1" applyBorder="1" applyAlignment="1">
      <alignment horizontal="left" wrapText="1"/>
    </xf>
    <xf numFmtId="0" fontId="4" fillId="11" borderId="0" xfId="0" applyFont="1" applyFill="1" applyAlignment="1">
      <alignment horizontal="center" wrapText="1"/>
    </xf>
    <xf numFmtId="0" fontId="4" fillId="11" borderId="0" xfId="0" applyFont="1" applyFill="1" applyAlignment="1">
      <alignment wrapText="1"/>
    </xf>
    <xf numFmtId="4" fontId="4" fillId="11" borderId="0" xfId="0" applyNumberFormat="1" applyFont="1" applyFill="1"/>
    <xf numFmtId="4" fontId="10" fillId="11" borderId="0" xfId="0" applyNumberFormat="1" applyFont="1" applyFill="1"/>
    <xf numFmtId="0" fontId="4" fillId="7" borderId="0" xfId="0" applyFont="1" applyFill="1" applyAlignment="1">
      <alignment horizontal="center" wrapText="1"/>
    </xf>
    <xf numFmtId="0" fontId="4" fillId="7" borderId="0" xfId="0" applyFont="1" applyFill="1" applyAlignment="1">
      <alignment wrapText="1"/>
    </xf>
    <xf numFmtId="4" fontId="4" fillId="7" borderId="0" xfId="0" applyNumberFormat="1" applyFont="1" applyFill="1"/>
    <xf numFmtId="4" fontId="10" fillId="7" borderId="0" xfId="0" applyNumberFormat="1" applyFont="1" applyFill="1"/>
    <xf numFmtId="0" fontId="8" fillId="6" borderId="10" xfId="0" applyFont="1" applyFill="1" applyBorder="1" applyAlignment="1">
      <alignment horizontal="left" wrapText="1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wrapText="1"/>
    </xf>
    <xf numFmtId="4" fontId="8" fillId="6" borderId="0" xfId="0" applyNumberFormat="1" applyFont="1" applyFill="1"/>
    <xf numFmtId="4" fontId="12" fillId="6" borderId="0" xfId="0" applyNumberFormat="1" applyFont="1" applyFill="1"/>
    <xf numFmtId="10" fontId="12" fillId="6" borderId="11" xfId="2" applyNumberFormat="1" applyFont="1" applyFill="1" applyBorder="1"/>
    <xf numFmtId="0" fontId="43" fillId="10" borderId="10" xfId="0" applyFont="1" applyFill="1" applyBorder="1" applyAlignment="1">
      <alignment horizontal="left" wrapText="1"/>
    </xf>
    <xf numFmtId="49" fontId="43" fillId="10" borderId="0" xfId="0" applyNumberFormat="1" applyFont="1" applyFill="1" applyAlignment="1">
      <alignment horizontal="center" wrapText="1"/>
    </xf>
    <xf numFmtId="0" fontId="43" fillId="10" borderId="0" xfId="0" applyFont="1" applyFill="1" applyAlignment="1">
      <alignment wrapText="1"/>
    </xf>
    <xf numFmtId="4" fontId="43" fillId="10" borderId="0" xfId="0" applyNumberFormat="1" applyFont="1" applyFill="1"/>
    <xf numFmtId="4" fontId="44" fillId="10" borderId="0" xfId="0" applyNumberFormat="1" applyFont="1" applyFill="1"/>
    <xf numFmtId="10" fontId="44" fillId="10" borderId="11" xfId="2" applyNumberFormat="1" applyFont="1" applyFill="1" applyBorder="1"/>
    <xf numFmtId="0" fontId="8" fillId="7" borderId="0" xfId="0" applyFont="1" applyFill="1" applyAlignment="1">
      <alignment horizontal="center" wrapText="1"/>
    </xf>
    <xf numFmtId="0" fontId="8" fillId="7" borderId="0" xfId="0" applyFont="1" applyFill="1" applyAlignment="1">
      <alignment wrapText="1"/>
    </xf>
    <xf numFmtId="4" fontId="8" fillId="7" borderId="0" xfId="0" applyNumberFormat="1" applyFont="1" applyFill="1"/>
    <xf numFmtId="4" fontId="12" fillId="7" borderId="0" xfId="0" applyNumberFormat="1" applyFont="1" applyFill="1"/>
    <xf numFmtId="10" fontId="12" fillId="7" borderId="11" xfId="2" applyNumberFormat="1" applyFont="1" applyFill="1" applyBorder="1"/>
    <xf numFmtId="0" fontId="2" fillId="7" borderId="1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wrapText="1"/>
    </xf>
    <xf numFmtId="4" fontId="2" fillId="7" borderId="0" xfId="0" applyNumberFormat="1" applyFont="1" applyFill="1"/>
    <xf numFmtId="4" fontId="11" fillId="7" borderId="0" xfId="0" applyNumberFormat="1" applyFont="1" applyFill="1"/>
    <xf numFmtId="4" fontId="11" fillId="7" borderId="11" xfId="0" applyNumberFormat="1" applyFont="1" applyFill="1" applyBorder="1"/>
    <xf numFmtId="49" fontId="8" fillId="6" borderId="10" xfId="0" applyNumberFormat="1" applyFont="1" applyFill="1" applyBorder="1" applyAlignment="1">
      <alignment horizontal="left" wrapText="1"/>
    </xf>
    <xf numFmtId="10" fontId="8" fillId="6" borderId="11" xfId="2" applyNumberFormat="1" applyFont="1" applyFill="1" applyBorder="1"/>
    <xf numFmtId="49" fontId="43" fillId="10" borderId="10" xfId="0" applyNumberFormat="1" applyFont="1" applyFill="1" applyBorder="1" applyAlignment="1">
      <alignment horizontal="left" wrapText="1"/>
    </xf>
    <xf numFmtId="10" fontId="43" fillId="10" borderId="11" xfId="2" applyNumberFormat="1" applyFont="1" applyFill="1" applyBorder="1"/>
    <xf numFmtId="49" fontId="19" fillId="0" borderId="10" xfId="0" applyNumberFormat="1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/>
    <xf numFmtId="49" fontId="8" fillId="0" borderId="10" xfId="0" applyNumberFormat="1" applyFont="1" applyBorder="1" applyAlignment="1">
      <alignment horizontal="left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10" fontId="8" fillId="0" borderId="11" xfId="2" applyNumberFormat="1" applyFont="1" applyBorder="1"/>
    <xf numFmtId="49" fontId="11" fillId="0" borderId="10" xfId="0" applyNumberFormat="1" applyFont="1" applyBorder="1" applyAlignment="1">
      <alignment horizontal="center" wrapText="1"/>
    </xf>
    <xf numFmtId="4" fontId="11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0" applyNumberFormat="1" applyFont="1"/>
    <xf numFmtId="0" fontId="41" fillId="0" borderId="10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4" fontId="17" fillId="0" borderId="0" xfId="0" applyNumberFormat="1" applyFont="1"/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49" fontId="62" fillId="7" borderId="10" xfId="0" applyNumberFormat="1" applyFont="1" applyFill="1" applyBorder="1" applyAlignment="1">
      <alignment horizontal="left" wrapText="1"/>
    </xf>
    <xf numFmtId="0" fontId="62" fillId="7" borderId="0" xfId="0" applyFont="1" applyFill="1" applyAlignment="1">
      <alignment horizontal="center" wrapText="1"/>
    </xf>
    <xf numFmtId="0" fontId="62" fillId="7" borderId="0" xfId="0" applyFont="1" applyFill="1" applyAlignment="1">
      <alignment wrapText="1"/>
    </xf>
    <xf numFmtId="4" fontId="62" fillId="7" borderId="0" xfId="0" applyNumberFormat="1" applyFont="1" applyFill="1" applyAlignment="1">
      <alignment wrapText="1"/>
    </xf>
    <xf numFmtId="10" fontId="62" fillId="7" borderId="11" xfId="2" applyNumberFormat="1" applyFont="1" applyFill="1" applyBorder="1" applyAlignment="1">
      <alignment wrapText="1"/>
    </xf>
    <xf numFmtId="49" fontId="6" fillId="5" borderId="0" xfId="0" applyNumberFormat="1" applyFont="1" applyFill="1" applyAlignment="1">
      <alignment horizontal="center" wrapText="1"/>
    </xf>
    <xf numFmtId="0" fontId="6" fillId="5" borderId="0" xfId="0" applyFont="1" applyFill="1" applyAlignment="1">
      <alignment wrapText="1" shrinkToFit="1"/>
    </xf>
    <xf numFmtId="4" fontId="6" fillId="5" borderId="0" xfId="0" applyNumberFormat="1" applyFont="1" applyFill="1"/>
    <xf numFmtId="10" fontId="6" fillId="5" borderId="11" xfId="2" applyNumberFormat="1" applyFont="1" applyFill="1" applyBorder="1"/>
    <xf numFmtId="0" fontId="6" fillId="0" borderId="10" xfId="0" applyFont="1" applyBorder="1" applyAlignment="1">
      <alignment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 shrinkToFit="1"/>
    </xf>
    <xf numFmtId="4" fontId="6" fillId="0" borderId="0" xfId="0" applyNumberFormat="1" applyFont="1"/>
    <xf numFmtId="10" fontId="6" fillId="0" borderId="11" xfId="2" applyNumberFormat="1" applyFont="1" applyBorder="1"/>
    <xf numFmtId="0" fontId="19" fillId="0" borderId="10" xfId="0" applyFont="1" applyBorder="1" applyAlignment="1">
      <alignment wrapText="1"/>
    </xf>
    <xf numFmtId="10" fontId="19" fillId="0" borderId="11" xfId="2" applyNumberFormat="1" applyFont="1" applyBorder="1"/>
    <xf numFmtId="0" fontId="8" fillId="4" borderId="10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wrapText="1"/>
    </xf>
    <xf numFmtId="4" fontId="8" fillId="4" borderId="0" xfId="0" applyNumberFormat="1" applyFont="1" applyFill="1"/>
    <xf numFmtId="10" fontId="8" fillId="4" borderId="11" xfId="2" applyNumberFormat="1" applyFont="1" applyFill="1" applyBorder="1"/>
    <xf numFmtId="0" fontId="19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" fontId="11" fillId="0" borderId="0" xfId="0" applyNumberFormat="1" applyFont="1" applyAlignment="1">
      <alignment wrapText="1"/>
    </xf>
    <xf numFmtId="4" fontId="11" fillId="0" borderId="11" xfId="0" applyNumberFormat="1" applyFont="1" applyBorder="1"/>
    <xf numFmtId="49" fontId="8" fillId="0" borderId="10" xfId="0" applyNumberFormat="1" applyFont="1" applyBorder="1" applyAlignment="1">
      <alignment horizontal="center" wrapText="1"/>
    </xf>
    <xf numFmtId="10" fontId="12" fillId="0" borderId="11" xfId="2" applyNumberFormat="1" applyFont="1" applyBorder="1"/>
    <xf numFmtId="0" fontId="41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4" fontId="4" fillId="2" borderId="0" xfId="0" applyNumberFormat="1" applyFont="1" applyFill="1"/>
    <xf numFmtId="10" fontId="4" fillId="2" borderId="11" xfId="2" applyNumberFormat="1" applyFont="1" applyFill="1" applyBorder="1"/>
    <xf numFmtId="0" fontId="12" fillId="6" borderId="0" xfId="0" applyFont="1" applyFill="1" applyAlignment="1">
      <alignment horizontal="center" wrapText="1"/>
    </xf>
    <xf numFmtId="0" fontId="12" fillId="6" borderId="0" xfId="0" applyFont="1" applyFill="1" applyAlignment="1">
      <alignment wrapText="1"/>
    </xf>
    <xf numFmtId="4" fontId="12" fillId="6" borderId="0" xfId="0" applyNumberFormat="1" applyFont="1" applyFill="1" applyAlignment="1">
      <alignment wrapText="1"/>
    </xf>
    <xf numFmtId="10" fontId="12" fillId="6" borderId="11" xfId="2" applyNumberFormat="1" applyFont="1" applyFill="1" applyBorder="1" applyAlignment="1">
      <alignment wrapText="1"/>
    </xf>
    <xf numFmtId="49" fontId="44" fillId="10" borderId="0" xfId="0" applyNumberFormat="1" applyFont="1" applyFill="1" applyAlignment="1">
      <alignment horizontal="center" wrapText="1"/>
    </xf>
    <xf numFmtId="0" fontId="44" fillId="10" borderId="0" xfId="0" applyFont="1" applyFill="1" applyAlignment="1">
      <alignment wrapText="1"/>
    </xf>
    <xf numFmtId="4" fontId="44" fillId="10" borderId="0" xfId="0" applyNumberFormat="1" applyFont="1" applyFill="1" applyAlignment="1">
      <alignment wrapText="1"/>
    </xf>
    <xf numFmtId="10" fontId="44" fillId="10" borderId="11" xfId="2" applyNumberFormat="1" applyFont="1" applyFill="1" applyBorder="1" applyAlignment="1">
      <alignment wrapText="1"/>
    </xf>
    <xf numFmtId="10" fontId="11" fillId="0" borderId="11" xfId="2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10" fontId="12" fillId="0" borderId="11" xfId="2" applyNumberFormat="1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" fontId="4" fillId="0" borderId="0" xfId="0" applyNumberFormat="1" applyFont="1"/>
    <xf numFmtId="10" fontId="4" fillId="0" borderId="11" xfId="2" applyNumberFormat="1" applyFont="1" applyFill="1" applyBorder="1"/>
    <xf numFmtId="4" fontId="8" fillId="6" borderId="0" xfId="0" applyNumberFormat="1" applyFont="1" applyFill="1" applyAlignment="1">
      <alignment wrapText="1"/>
    </xf>
    <xf numFmtId="49" fontId="44" fillId="10" borderId="10" xfId="0" applyNumberFormat="1" applyFont="1" applyFill="1" applyBorder="1" applyAlignment="1">
      <alignment horizontal="left" wrapText="1"/>
    </xf>
    <xf numFmtId="4" fontId="46" fillId="10" borderId="0" xfId="0" applyNumberFormat="1" applyFont="1" applyFill="1"/>
    <xf numFmtId="49" fontId="44" fillId="7" borderId="10" xfId="0" applyNumberFormat="1" applyFont="1" applyFill="1" applyBorder="1" applyAlignment="1">
      <alignment horizontal="center" wrapText="1"/>
    </xf>
    <xf numFmtId="0" fontId="44" fillId="7" borderId="0" xfId="0" applyFont="1" applyFill="1" applyAlignment="1">
      <alignment horizontal="center" wrapText="1"/>
    </xf>
    <xf numFmtId="0" fontId="44" fillId="7" borderId="0" xfId="0" applyFont="1" applyFill="1" applyAlignment="1">
      <alignment wrapText="1"/>
    </xf>
    <xf numFmtId="4" fontId="44" fillId="7" borderId="0" xfId="0" applyNumberFormat="1" applyFont="1" applyFill="1"/>
    <xf numFmtId="10" fontId="44" fillId="7" borderId="11" xfId="2" applyNumberFormat="1" applyFont="1" applyFill="1" applyBorder="1"/>
    <xf numFmtId="49" fontId="12" fillId="0" borderId="10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49" fontId="8" fillId="4" borderId="10" xfId="0" applyNumberFormat="1" applyFont="1" applyFill="1" applyBorder="1" applyAlignment="1">
      <alignment horizontal="left" wrapText="1"/>
    </xf>
    <xf numFmtId="4" fontId="8" fillId="4" borderId="0" xfId="0" applyNumberFormat="1" applyFont="1" applyFill="1" applyAlignment="1">
      <alignment wrapText="1"/>
    </xf>
    <xf numFmtId="4" fontId="12" fillId="4" borderId="0" xfId="0" applyNumberFormat="1" applyFont="1" applyFill="1"/>
    <xf numFmtId="10" fontId="12" fillId="4" borderId="11" xfId="2" applyNumberFormat="1" applyFont="1" applyFill="1" applyBorder="1"/>
    <xf numFmtId="10" fontId="8" fillId="0" borderId="11" xfId="2" applyNumberFormat="1" applyFont="1" applyFill="1" applyBorder="1"/>
    <xf numFmtId="10" fontId="2" fillId="0" borderId="11" xfId="2" applyNumberFormat="1" applyFont="1" applyFill="1" applyBorder="1"/>
    <xf numFmtId="4" fontId="17" fillId="0" borderId="0" xfId="0" applyNumberFormat="1" applyFont="1" applyAlignment="1">
      <alignment wrapText="1"/>
    </xf>
    <xf numFmtId="49" fontId="2" fillId="0" borderId="10" xfId="0" applyNumberFormat="1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49" fontId="19" fillId="0" borderId="10" xfId="0" applyNumberFormat="1" applyFont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4" fontId="12" fillId="4" borderId="0" xfId="0" applyNumberFormat="1" applyFont="1" applyFill="1" applyAlignment="1">
      <alignment wrapText="1"/>
    </xf>
    <xf numFmtId="10" fontId="8" fillId="4" borderId="11" xfId="2" applyNumberFormat="1" applyFont="1" applyFill="1" applyBorder="1" applyAlignment="1">
      <alignment wrapText="1"/>
    </xf>
    <xf numFmtId="4" fontId="43" fillId="10" borderId="0" xfId="0" applyNumberFormat="1" applyFont="1" applyFill="1" applyAlignment="1">
      <alignment wrapText="1"/>
    </xf>
    <xf numFmtId="10" fontId="43" fillId="10" borderId="11" xfId="2" applyNumberFormat="1" applyFont="1" applyFill="1" applyBorder="1" applyAlignment="1">
      <alignment wrapText="1"/>
    </xf>
    <xf numFmtId="10" fontId="12" fillId="0" borderId="11" xfId="2" applyNumberFormat="1" applyFont="1" applyFill="1" applyBorder="1" applyAlignment="1">
      <alignment wrapText="1"/>
    </xf>
    <xf numFmtId="10" fontId="12" fillId="0" borderId="11" xfId="2" applyNumberFormat="1" applyFont="1" applyFill="1" applyBorder="1"/>
    <xf numFmtId="4" fontId="19" fillId="0" borderId="0" xfId="0" applyNumberFormat="1" applyFont="1" applyAlignment="1">
      <alignment wrapText="1"/>
    </xf>
    <xf numFmtId="49" fontId="43" fillId="7" borderId="10" xfId="0" applyNumberFormat="1" applyFont="1" applyFill="1" applyBorder="1" applyAlignment="1">
      <alignment horizontal="left" wrapText="1"/>
    </xf>
    <xf numFmtId="49" fontId="43" fillId="7" borderId="0" xfId="0" applyNumberFormat="1" applyFont="1" applyFill="1" applyAlignment="1">
      <alignment horizontal="center" wrapText="1"/>
    </xf>
    <xf numFmtId="4" fontId="44" fillId="7" borderId="0" xfId="0" applyNumberFormat="1" applyFont="1" applyFill="1" applyAlignment="1">
      <alignment wrapText="1"/>
    </xf>
    <xf numFmtId="49" fontId="16" fillId="2" borderId="10" xfId="0" applyNumberFormat="1" applyFont="1" applyFill="1" applyBorder="1" applyAlignment="1">
      <alignment horizontal="center" wrapText="1"/>
    </xf>
    <xf numFmtId="49" fontId="8" fillId="7" borderId="0" xfId="0" applyNumberFormat="1" applyFont="1" applyFill="1" applyAlignment="1">
      <alignment horizontal="center" wrapText="1"/>
    </xf>
    <xf numFmtId="0" fontId="12" fillId="7" borderId="0" xfId="0" applyFont="1" applyFill="1" applyAlignment="1">
      <alignment wrapText="1"/>
    </xf>
    <xf numFmtId="49" fontId="46" fillId="7" borderId="10" xfId="0" applyNumberFormat="1" applyFont="1" applyFill="1" applyBorder="1" applyAlignment="1">
      <alignment horizontal="left" wrapText="1"/>
    </xf>
    <xf numFmtId="49" fontId="2" fillId="7" borderId="0" xfId="0" applyNumberFormat="1" applyFont="1" applyFill="1" applyAlignment="1">
      <alignment horizontal="center" wrapText="1"/>
    </xf>
    <xf numFmtId="0" fontId="11" fillId="7" borderId="0" xfId="0" applyFont="1" applyFill="1" applyAlignment="1">
      <alignment wrapText="1"/>
    </xf>
    <xf numFmtId="4" fontId="39" fillId="7" borderId="0" xfId="0" applyNumberFormat="1" applyFont="1" applyFill="1" applyAlignment="1">
      <alignment wrapText="1"/>
    </xf>
    <xf numFmtId="49" fontId="2" fillId="7" borderId="10" xfId="0" applyNumberFormat="1" applyFont="1" applyFill="1" applyBorder="1" applyAlignment="1">
      <alignment horizontal="left" wrapText="1"/>
    </xf>
    <xf numFmtId="4" fontId="11" fillId="7" borderId="0" xfId="0" applyNumberFormat="1" applyFont="1" applyFill="1" applyAlignment="1">
      <alignment wrapText="1"/>
    </xf>
    <xf numFmtId="0" fontId="12" fillId="10" borderId="0" xfId="0" applyFont="1" applyFill="1" applyAlignment="1">
      <alignment horizontal="center" wrapText="1"/>
    </xf>
    <xf numFmtId="4" fontId="12" fillId="10" borderId="0" xfId="0" applyNumberFormat="1" applyFont="1" applyFill="1"/>
    <xf numFmtId="10" fontId="12" fillId="10" borderId="11" xfId="2" applyNumberFormat="1" applyFont="1" applyFill="1" applyBorder="1"/>
    <xf numFmtId="49" fontId="8" fillId="10" borderId="10" xfId="0" applyNumberFormat="1" applyFont="1" applyFill="1" applyBorder="1" applyAlignment="1">
      <alignment horizontal="center" wrapText="1"/>
    </xf>
    <xf numFmtId="49" fontId="8" fillId="7" borderId="10" xfId="0" applyNumberFormat="1" applyFont="1" applyFill="1" applyBorder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" fontId="14" fillId="0" borderId="0" xfId="0" applyNumberFormat="1" applyFont="1"/>
    <xf numFmtId="10" fontId="14" fillId="0" borderId="11" xfId="2" applyNumberFormat="1" applyFont="1" applyBorder="1"/>
    <xf numFmtId="0" fontId="11" fillId="0" borderId="10" xfId="0" applyFont="1" applyBorder="1" applyAlignment="1">
      <alignment horizontal="left" wrapText="1"/>
    </xf>
    <xf numFmtId="0" fontId="12" fillId="6" borderId="10" xfId="0" applyFont="1" applyFill="1" applyBorder="1" applyAlignment="1">
      <alignment horizontal="left" wrapText="1"/>
    </xf>
    <xf numFmtId="0" fontId="11" fillId="6" borderId="0" xfId="0" applyFont="1" applyFill="1" applyAlignment="1">
      <alignment wrapText="1"/>
    </xf>
    <xf numFmtId="0" fontId="12" fillId="6" borderId="10" xfId="0" applyFont="1" applyFill="1" applyBorder="1" applyAlignment="1">
      <alignment wrapText="1"/>
    </xf>
    <xf numFmtId="167" fontId="12" fillId="6" borderId="0" xfId="0" applyNumberFormat="1" applyFont="1" applyFill="1" applyAlignment="1">
      <alignment horizontal="right"/>
    </xf>
    <xf numFmtId="10" fontId="12" fillId="6" borderId="11" xfId="2" applyNumberFormat="1" applyFont="1" applyFill="1" applyBorder="1" applyAlignment="1">
      <alignment horizontal="right"/>
    </xf>
    <xf numFmtId="4" fontId="43" fillId="10" borderId="0" xfId="0" applyNumberFormat="1" applyFont="1" applyFill="1" applyAlignment="1">
      <alignment horizontal="right"/>
    </xf>
    <xf numFmtId="0" fontId="43" fillId="7" borderId="0" xfId="0" applyFont="1" applyFill="1" applyAlignment="1">
      <alignment horizontal="center" wrapText="1"/>
    </xf>
    <xf numFmtId="0" fontId="43" fillId="7" borderId="0" xfId="0" applyFont="1" applyFill="1" applyAlignment="1">
      <alignment wrapText="1"/>
    </xf>
    <xf numFmtId="4" fontId="43" fillId="7" borderId="0" xfId="0" applyNumberFormat="1" applyFont="1" applyFill="1" applyAlignment="1">
      <alignment horizontal="right"/>
    </xf>
    <xf numFmtId="4" fontId="43" fillId="7" borderId="0" xfId="0" applyNumberFormat="1" applyFont="1" applyFill="1"/>
    <xf numFmtId="10" fontId="43" fillId="7" borderId="11" xfId="2" applyNumberFormat="1" applyFont="1" applyFill="1" applyBorder="1"/>
    <xf numFmtId="0" fontId="12" fillId="7" borderId="10" xfId="0" applyFont="1" applyFill="1" applyBorder="1" applyAlignment="1">
      <alignment horizontal="center" wrapText="1"/>
    </xf>
    <xf numFmtId="167" fontId="12" fillId="7" borderId="0" xfId="0" applyNumberFormat="1" applyFont="1" applyFill="1"/>
    <xf numFmtId="167" fontId="12" fillId="7" borderId="0" xfId="0" applyNumberFormat="1" applyFont="1" applyFill="1" applyAlignment="1">
      <alignment horizontal="right"/>
    </xf>
    <xf numFmtId="10" fontId="12" fillId="7" borderId="11" xfId="2" applyNumberFormat="1" applyFont="1" applyFill="1" applyBorder="1" applyAlignment="1">
      <alignment horizontal="left" indent="4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49" fontId="4" fillId="0" borderId="10" xfId="0" applyNumberFormat="1" applyFont="1" applyBorder="1" applyAlignment="1">
      <alignment horizontal="center" wrapText="1"/>
    </xf>
    <xf numFmtId="4" fontId="8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center"/>
    </xf>
    <xf numFmtId="0" fontId="12" fillId="8" borderId="10" xfId="0" applyFont="1" applyFill="1" applyBorder="1" applyAlignment="1">
      <alignment horizontal="left" wrapText="1"/>
    </xf>
    <xf numFmtId="0" fontId="12" fillId="8" borderId="0" xfId="0" applyFont="1" applyFill="1" applyAlignment="1">
      <alignment horizontal="center" wrapText="1"/>
    </xf>
    <xf numFmtId="0" fontId="12" fillId="8" borderId="0" xfId="0" applyFont="1" applyFill="1" applyAlignment="1">
      <alignment wrapText="1"/>
    </xf>
    <xf numFmtId="4" fontId="12" fillId="8" borderId="0" xfId="0" applyNumberFormat="1" applyFont="1" applyFill="1"/>
    <xf numFmtId="10" fontId="12" fillId="8" borderId="11" xfId="2" applyNumberFormat="1" applyFont="1" applyFill="1" applyBorder="1"/>
    <xf numFmtId="0" fontId="12" fillId="0" borderId="10" xfId="0" applyFont="1" applyBorder="1" applyAlignment="1">
      <alignment horizontal="left" wrapText="1"/>
    </xf>
    <xf numFmtId="0" fontId="12" fillId="8" borderId="10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0" fontId="4" fillId="13" borderId="10" xfId="0" applyFont="1" applyFill="1" applyBorder="1" applyAlignment="1">
      <alignment horizontal="left" wrapText="1"/>
    </xf>
    <xf numFmtId="0" fontId="4" fillId="13" borderId="0" xfId="0" applyFont="1" applyFill="1" applyAlignment="1">
      <alignment horizontal="center" wrapText="1"/>
    </xf>
    <xf numFmtId="0" fontId="4" fillId="13" borderId="0" xfId="0" applyFont="1" applyFill="1" applyAlignment="1">
      <alignment wrapText="1"/>
    </xf>
    <xf numFmtId="4" fontId="4" fillId="13" borderId="0" xfId="0" applyNumberFormat="1" applyFont="1" applyFill="1"/>
    <xf numFmtId="10" fontId="4" fillId="13" borderId="11" xfId="2" applyNumberFormat="1" applyFont="1" applyFill="1" applyBorder="1"/>
    <xf numFmtId="0" fontId="43" fillId="10" borderId="0" xfId="0" applyFont="1" applyFill="1" applyAlignment="1">
      <alignment horizontal="center" wrapText="1"/>
    </xf>
    <xf numFmtId="0" fontId="12" fillId="4" borderId="10" xfId="0" applyFont="1" applyFill="1" applyBorder="1" applyAlignment="1">
      <alignment horizontal="left" wrapText="1"/>
    </xf>
    <xf numFmtId="0" fontId="12" fillId="7" borderId="10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44" fillId="10" borderId="10" xfId="0" applyFont="1" applyFill="1" applyBorder="1" applyAlignment="1">
      <alignment horizontal="left" wrapText="1"/>
    </xf>
    <xf numFmtId="0" fontId="44" fillId="10" borderId="0" xfId="0" applyFont="1" applyFill="1" applyAlignment="1">
      <alignment horizontal="center" wrapText="1"/>
    </xf>
    <xf numFmtId="0" fontId="44" fillId="7" borderId="10" xfId="0" applyFont="1" applyFill="1" applyBorder="1" applyAlignment="1">
      <alignment horizontal="left" wrapText="1"/>
    </xf>
    <xf numFmtId="4" fontId="53" fillId="0" borderId="0" xfId="0" applyNumberFormat="1" applyFont="1" applyAlignment="1">
      <alignment wrapText="1"/>
    </xf>
    <xf numFmtId="10" fontId="11" fillId="0" borderId="11" xfId="2" applyNumberFormat="1" applyFont="1" applyFill="1" applyBorder="1"/>
    <xf numFmtId="0" fontId="12" fillId="4" borderId="10" xfId="0" applyFont="1" applyFill="1" applyBorder="1" applyAlignment="1">
      <alignment wrapText="1"/>
    </xf>
    <xf numFmtId="0" fontId="44" fillId="10" borderId="10" xfId="0" applyFont="1" applyFill="1" applyBorder="1" applyAlignment="1">
      <alignment wrapText="1"/>
    </xf>
    <xf numFmtId="0" fontId="44" fillId="7" borderId="10" xfId="0" applyFont="1" applyFill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12" fillId="4" borderId="0" xfId="0" applyFont="1" applyFill="1"/>
    <xf numFmtId="166" fontId="12" fillId="4" borderId="0" xfId="0" applyNumberFormat="1" applyFont="1" applyFill="1"/>
    <xf numFmtId="49" fontId="44" fillId="10" borderId="0" xfId="0" applyNumberFormat="1" applyFont="1" applyFill="1" applyAlignment="1">
      <alignment horizontal="center"/>
    </xf>
    <xf numFmtId="0" fontId="44" fillId="10" borderId="0" xfId="0" applyFont="1" applyFill="1"/>
    <xf numFmtId="166" fontId="44" fillId="10" borderId="0" xfId="0" applyNumberFormat="1" applyFont="1" applyFill="1"/>
    <xf numFmtId="49" fontId="44" fillId="7" borderId="0" xfId="0" applyNumberFormat="1" applyFont="1" applyFill="1" applyAlignment="1">
      <alignment horizontal="center"/>
    </xf>
    <xf numFmtId="0" fontId="44" fillId="7" borderId="0" xfId="0" applyFont="1" applyFill="1"/>
    <xf numFmtId="166" fontId="44" fillId="7" borderId="0" xfId="0" applyNumberFormat="1" applyFont="1" applyFill="1"/>
    <xf numFmtId="0" fontId="12" fillId="0" borderId="10" xfId="0" applyFont="1" applyBorder="1" applyAlignment="1">
      <alignment horizontal="left"/>
    </xf>
    <xf numFmtId="0" fontId="12" fillId="4" borderId="0" xfId="0" applyFont="1" applyFill="1" applyAlignment="1">
      <alignment horizontal="center"/>
    </xf>
    <xf numFmtId="0" fontId="12" fillId="6" borderId="10" xfId="0" applyFont="1" applyFill="1" applyBorder="1" applyAlignment="1">
      <alignment horizontal="left"/>
    </xf>
    <xf numFmtId="0" fontId="12" fillId="6" borderId="0" xfId="0" applyFont="1" applyFill="1" applyAlignment="1">
      <alignment horizontal="center"/>
    </xf>
    <xf numFmtId="166" fontId="12" fillId="6" borderId="0" xfId="0" applyNumberFormat="1" applyFont="1" applyFill="1"/>
    <xf numFmtId="0" fontId="19" fillId="0" borderId="10" xfId="0" applyFont="1" applyBorder="1"/>
    <xf numFmtId="0" fontId="12" fillId="6" borderId="10" xfId="0" applyFont="1" applyFill="1" applyBorder="1"/>
    <xf numFmtId="0" fontId="12" fillId="6" borderId="0" xfId="0" applyFont="1" applyFill="1"/>
    <xf numFmtId="166" fontId="19" fillId="0" borderId="0" xfId="0" applyNumberFormat="1" applyFont="1"/>
    <xf numFmtId="0" fontId="12" fillId="0" borderId="10" xfId="0" applyFont="1" applyBorder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12" fillId="0" borderId="0" xfId="0" applyFont="1" applyAlignment="1">
      <alignment horizontal="left"/>
    </xf>
    <xf numFmtId="166" fontId="12" fillId="0" borderId="0" xfId="0" applyNumberFormat="1" applyFont="1" applyAlignment="1">
      <alignment horizontal="right"/>
    </xf>
    <xf numFmtId="10" fontId="12" fillId="0" borderId="11" xfId="2" applyNumberFormat="1" applyFont="1" applyBorder="1" applyAlignment="1">
      <alignment horizontal="right"/>
    </xf>
    <xf numFmtId="0" fontId="12" fillId="6" borderId="0" xfId="0" applyFont="1" applyFill="1" applyAlignment="1">
      <alignment horizontal="left" wrapText="1"/>
    </xf>
    <xf numFmtId="0" fontId="11" fillId="0" borderId="7" xfId="0" applyFont="1" applyBorder="1"/>
    <xf numFmtId="0" fontId="11" fillId="0" borderId="8" xfId="0" applyFont="1" applyBorder="1"/>
    <xf numFmtId="166" fontId="11" fillId="0" borderId="8" xfId="0" applyNumberFormat="1" applyFont="1" applyBorder="1"/>
    <xf numFmtId="166" fontId="11" fillId="0" borderId="9" xfId="0" applyNumberFormat="1" applyFont="1" applyBorder="1"/>
    <xf numFmtId="0" fontId="33" fillId="8" borderId="0" xfId="0" applyFont="1" applyFill="1" applyAlignment="1">
      <alignment horizontal="center" vertical="center"/>
    </xf>
    <xf numFmtId="0" fontId="54" fillId="0" borderId="0" xfId="0" applyFont="1" applyAlignment="1">
      <alignment horizontal="center"/>
    </xf>
    <xf numFmtId="4" fontId="54" fillId="0" borderId="0" xfId="0" applyNumberFormat="1" applyFont="1"/>
    <xf numFmtId="4" fontId="50" fillId="0" borderId="0" xfId="0" applyNumberFormat="1" applyFont="1"/>
    <xf numFmtId="0" fontId="4" fillId="14" borderId="0" xfId="0" applyFont="1" applyFill="1" applyAlignment="1">
      <alignment horizontal="center" wrapText="1"/>
    </xf>
    <xf numFmtId="0" fontId="33" fillId="14" borderId="0" xfId="0" applyFont="1" applyFill="1" applyAlignment="1">
      <alignment wrapText="1"/>
    </xf>
    <xf numFmtId="4" fontId="7" fillId="14" borderId="0" xfId="0" applyNumberFormat="1" applyFont="1" applyFill="1" applyAlignment="1">
      <alignment shrinkToFit="1"/>
    </xf>
    <xf numFmtId="49" fontId="4" fillId="5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wrapText="1"/>
    </xf>
    <xf numFmtId="4" fontId="7" fillId="0" borderId="0" xfId="0" applyNumberFormat="1" applyFont="1"/>
    <xf numFmtId="0" fontId="33" fillId="10" borderId="0" xfId="0" applyFont="1" applyFill="1" applyAlignment="1">
      <alignment wrapText="1"/>
    </xf>
    <xf numFmtId="0" fontId="4" fillId="10" borderId="0" xfId="0" applyFont="1" applyFill="1" applyAlignment="1">
      <alignment wrapText="1"/>
    </xf>
    <xf numFmtId="4" fontId="4" fillId="10" borderId="0" xfId="0" applyNumberFormat="1" applyFont="1" applyFill="1"/>
    <xf numFmtId="0" fontId="17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4" fontId="4" fillId="6" borderId="0" xfId="0" applyNumberFormat="1" applyFont="1" applyFill="1"/>
    <xf numFmtId="0" fontId="33" fillId="10" borderId="0" xfId="0" applyFont="1" applyFill="1" applyAlignment="1">
      <alignment horizontal="left" wrapText="1"/>
    </xf>
    <xf numFmtId="4" fontId="24" fillId="0" borderId="0" xfId="0" applyNumberFormat="1" applyFont="1"/>
    <xf numFmtId="4" fontId="50" fillId="0" borderId="0" xfId="0" applyNumberFormat="1" applyFont="1" applyAlignment="1">
      <alignment wrapText="1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wrapText="1"/>
    </xf>
    <xf numFmtId="49" fontId="33" fillId="10" borderId="0" xfId="0" applyNumberFormat="1" applyFont="1" applyFill="1" applyAlignment="1">
      <alignment horizontal="center" wrapText="1"/>
    </xf>
    <xf numFmtId="4" fontId="33" fillId="10" borderId="0" xfId="0" applyNumberFormat="1" applyFont="1" applyFill="1" applyAlignment="1">
      <alignment wrapText="1"/>
    </xf>
    <xf numFmtId="0" fontId="10" fillId="7" borderId="0" xfId="0" applyFont="1" applyFill="1" applyAlignment="1">
      <alignment horizontal="center" wrapText="1"/>
    </xf>
    <xf numFmtId="4" fontId="10" fillId="7" borderId="0" xfId="0" applyNumberFormat="1" applyFont="1" applyFill="1" applyAlignment="1">
      <alignment wrapText="1"/>
    </xf>
    <xf numFmtId="0" fontId="17" fillId="7" borderId="0" xfId="0" applyFont="1" applyFill="1" applyAlignment="1">
      <alignment wrapText="1"/>
    </xf>
    <xf numFmtId="4" fontId="50" fillId="7" borderId="0" xfId="0" applyNumberFormat="1" applyFont="1" applyFill="1"/>
    <xf numFmtId="0" fontId="54" fillId="0" borderId="0" xfId="0" applyFont="1" applyAlignment="1">
      <alignment horizontal="center" wrapText="1"/>
    </xf>
    <xf numFmtId="4" fontId="4" fillId="5" borderId="0" xfId="0" applyNumberFormat="1" applyFont="1" applyFill="1" applyAlignment="1">
      <alignment horizontal="right"/>
    </xf>
    <xf numFmtId="4" fontId="54" fillId="0" borderId="0" xfId="0" applyNumberFormat="1" applyFont="1" applyAlignment="1">
      <alignment wrapText="1"/>
    </xf>
    <xf numFmtId="0" fontId="10" fillId="6" borderId="0" xfId="0" applyFont="1" applyFill="1" applyAlignment="1">
      <alignment horizontal="center"/>
    </xf>
    <xf numFmtId="4" fontId="10" fillId="6" borderId="0" xfId="0" applyNumberFormat="1" applyFont="1" applyFill="1"/>
    <xf numFmtId="0" fontId="33" fillId="7" borderId="0" xfId="0" applyFont="1" applyFill="1" applyAlignment="1">
      <alignment wrapText="1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wrapText="1"/>
    </xf>
    <xf numFmtId="4" fontId="7" fillId="7" borderId="0" xfId="0" applyNumberFormat="1" applyFont="1" applyFill="1"/>
    <xf numFmtId="4" fontId="7" fillId="0" borderId="0" xfId="0" applyNumberFormat="1" applyFont="1" applyAlignment="1">
      <alignment wrapText="1"/>
    </xf>
    <xf numFmtId="0" fontId="10" fillId="6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50" fillId="7" borderId="0" xfId="0" applyFont="1" applyFill="1" applyAlignment="1">
      <alignment wrapText="1"/>
    </xf>
    <xf numFmtId="0" fontId="33" fillId="7" borderId="0" xfId="0" applyFont="1" applyFill="1" applyAlignment="1">
      <alignment horizontal="center" wrapText="1"/>
    </xf>
    <xf numFmtId="4" fontId="33" fillId="7" borderId="0" xfId="0" applyNumberFormat="1" applyFont="1" applyFill="1" applyAlignment="1">
      <alignment wrapText="1"/>
    </xf>
    <xf numFmtId="4" fontId="4" fillId="7" borderId="0" xfId="0" applyNumberFormat="1" applyFont="1" applyFill="1" applyAlignment="1">
      <alignment wrapText="1"/>
    </xf>
    <xf numFmtId="4" fontId="4" fillId="6" borderId="0" xfId="0" applyNumberFormat="1" applyFont="1" applyFill="1" applyAlignment="1">
      <alignment horizontal="right"/>
    </xf>
    <xf numFmtId="4" fontId="4" fillId="7" borderId="0" xfId="0" applyNumberFormat="1" applyFont="1" applyFill="1" applyAlignment="1">
      <alignment horizontal="right"/>
    </xf>
    <xf numFmtId="4" fontId="17" fillId="7" borderId="0" xfId="0" applyNumberFormat="1" applyFont="1" applyFill="1"/>
    <xf numFmtId="0" fontId="33" fillId="10" borderId="0" xfId="0" applyFont="1" applyFill="1" applyAlignment="1">
      <alignment horizontal="center" wrapText="1"/>
    </xf>
    <xf numFmtId="0" fontId="52" fillId="7" borderId="0" xfId="0" applyFont="1" applyFill="1" applyAlignment="1">
      <alignment wrapText="1"/>
    </xf>
    <xf numFmtId="0" fontId="2" fillId="7" borderId="0" xfId="0" applyFont="1" applyFill="1" applyAlignment="1">
      <alignment horizontal="center"/>
    </xf>
    <xf numFmtId="4" fontId="2" fillId="7" borderId="0" xfId="0" applyNumberFormat="1" applyFont="1" applyFill="1" applyAlignment="1">
      <alignment horizontal="right"/>
    </xf>
    <xf numFmtId="0" fontId="7" fillId="6" borderId="0" xfId="0" applyFont="1" applyFill="1" applyAlignment="1">
      <alignment wrapText="1"/>
    </xf>
    <xf numFmtId="4" fontId="33" fillId="8" borderId="0" xfId="0" applyNumberFormat="1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/>
    </xf>
    <xf numFmtId="4" fontId="33" fillId="10" borderId="0" xfId="0" applyNumberFormat="1" applyFont="1" applyFill="1" applyAlignment="1">
      <alignment horizontal="right" wrapText="1"/>
    </xf>
    <xf numFmtId="0" fontId="50" fillId="7" borderId="0" xfId="0" applyFont="1" applyFill="1" applyAlignment="1">
      <alignment horizontal="center"/>
    </xf>
    <xf numFmtId="0" fontId="50" fillId="7" borderId="0" xfId="0" applyFont="1" applyFill="1"/>
    <xf numFmtId="0" fontId="4" fillId="7" borderId="0" xfId="0" applyFont="1" applyFill="1"/>
    <xf numFmtId="0" fontId="2" fillId="7" borderId="0" xfId="0" applyFont="1" applyFill="1"/>
    <xf numFmtId="4" fontId="24" fillId="7" borderId="0" xfId="0" applyNumberFormat="1" applyFont="1" applyFill="1"/>
    <xf numFmtId="0" fontId="54" fillId="7" borderId="0" xfId="0" applyFont="1" applyFill="1" applyAlignment="1">
      <alignment horizontal="center"/>
    </xf>
    <xf numFmtId="0" fontId="54" fillId="7" borderId="0" xfId="0" applyFont="1" applyFill="1"/>
    <xf numFmtId="0" fontId="7" fillId="7" borderId="0" xfId="0" applyFont="1" applyFill="1"/>
    <xf numFmtId="0" fontId="7" fillId="6" borderId="0" xfId="0" applyFont="1" applyFill="1" applyAlignment="1">
      <alignment horizontal="center"/>
    </xf>
    <xf numFmtId="4" fontId="7" fillId="6" borderId="0" xfId="0" applyNumberFormat="1" applyFont="1" applyFill="1"/>
    <xf numFmtId="0" fontId="23" fillId="7" borderId="0" xfId="0" applyFont="1" applyFill="1" applyAlignment="1">
      <alignment horizontal="center"/>
    </xf>
    <xf numFmtId="0" fontId="24" fillId="7" borderId="0" xfId="0" applyFont="1" applyFill="1"/>
    <xf numFmtId="4" fontId="54" fillId="7" borderId="0" xfId="0" applyNumberFormat="1" applyFont="1" applyFill="1"/>
    <xf numFmtId="4" fontId="2" fillId="7" borderId="0" xfId="0" applyNumberFormat="1" applyFont="1" applyFill="1" applyAlignment="1">
      <alignment wrapText="1"/>
    </xf>
    <xf numFmtId="0" fontId="10" fillId="11" borderId="0" xfId="0" applyFont="1" applyFill="1" applyAlignment="1">
      <alignment horizontal="center"/>
    </xf>
    <xf numFmtId="0" fontId="10" fillId="11" borderId="0" xfId="0" applyFont="1" applyFill="1" applyAlignment="1">
      <alignment wrapText="1"/>
    </xf>
    <xf numFmtId="166" fontId="10" fillId="11" borderId="0" xfId="0" applyNumberFormat="1" applyFont="1" applyFill="1"/>
    <xf numFmtId="166" fontId="10" fillId="7" borderId="0" xfId="0" applyNumberFormat="1" applyFont="1" applyFill="1"/>
    <xf numFmtId="0" fontId="10" fillId="7" borderId="0" xfId="0" applyFont="1" applyFill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60" fillId="7" borderId="0" xfId="0" applyFont="1" applyFill="1"/>
    <xf numFmtId="0" fontId="10" fillId="6" borderId="0" xfId="0" applyFont="1" applyFill="1"/>
    <xf numFmtId="166" fontId="4" fillId="6" borderId="0" xfId="0" applyNumberFormat="1" applyFont="1" applyFill="1"/>
    <xf numFmtId="166" fontId="10" fillId="6" borderId="0" xfId="0" applyNumberFormat="1" applyFont="1" applyFill="1"/>
    <xf numFmtId="166" fontId="17" fillId="7" borderId="0" xfId="0" applyNumberFormat="1" applyFont="1" applyFill="1"/>
    <xf numFmtId="166" fontId="50" fillId="7" borderId="0" xfId="0" applyNumberFormat="1" applyFont="1" applyFill="1"/>
    <xf numFmtId="166" fontId="4" fillId="7" borderId="0" xfId="0" applyNumberFormat="1" applyFont="1" applyFill="1"/>
    <xf numFmtId="166" fontId="2" fillId="7" borderId="0" xfId="0" applyNumberFormat="1" applyFont="1" applyFill="1"/>
    <xf numFmtId="166" fontId="11" fillId="7" borderId="0" xfId="0" applyNumberFormat="1" applyFont="1" applyFill="1"/>
    <xf numFmtId="166" fontId="4" fillId="7" borderId="0" xfId="0" applyNumberFormat="1" applyFont="1" applyFill="1" applyAlignment="1">
      <alignment horizontal="right"/>
    </xf>
    <xf numFmtId="0" fontId="7" fillId="6" borderId="0" xfId="0" applyFont="1" applyFill="1" applyAlignment="1">
      <alignment horizontal="left" wrapText="1"/>
    </xf>
    <xf numFmtId="0" fontId="24" fillId="7" borderId="0" xfId="0" applyFont="1" applyFill="1" applyAlignment="1">
      <alignment horizontal="center"/>
    </xf>
    <xf numFmtId="0" fontId="24" fillId="7" borderId="0" xfId="0" applyFont="1" applyFill="1" applyAlignment="1">
      <alignment horizontal="left" wrapText="1"/>
    </xf>
    <xf numFmtId="0" fontId="7" fillId="7" borderId="0" xfId="0" applyFont="1" applyFill="1" applyAlignment="1">
      <alignment horizontal="left" wrapText="1"/>
    </xf>
    <xf numFmtId="0" fontId="50" fillId="7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wrapText="1"/>
    </xf>
    <xf numFmtId="4" fontId="7" fillId="6" borderId="0" xfId="0" applyNumberFormat="1" applyFont="1" applyFill="1" applyAlignment="1">
      <alignment wrapText="1"/>
    </xf>
    <xf numFmtId="0" fontId="56" fillId="7" borderId="0" xfId="0" applyFont="1" applyFill="1" applyAlignment="1">
      <alignment horizontal="center" wrapText="1"/>
    </xf>
    <xf numFmtId="4" fontId="56" fillId="7" borderId="0" xfId="0" applyNumberFormat="1" applyFont="1" applyFill="1" applyAlignment="1">
      <alignment wrapText="1"/>
    </xf>
    <xf numFmtId="4" fontId="17" fillId="7" borderId="0" xfId="0" applyNumberFormat="1" applyFont="1" applyFill="1" applyAlignment="1">
      <alignment wrapText="1"/>
    </xf>
    <xf numFmtId="4" fontId="12" fillId="7" borderId="0" xfId="0" applyNumberFormat="1" applyFont="1" applyFill="1" applyAlignment="1">
      <alignment wrapText="1"/>
    </xf>
    <xf numFmtId="4" fontId="8" fillId="7" borderId="0" xfId="0" applyNumberFormat="1" applyFont="1" applyFill="1" applyAlignment="1">
      <alignment wrapText="1"/>
    </xf>
    <xf numFmtId="0" fontId="24" fillId="7" borderId="0" xfId="0" applyFont="1" applyFill="1" applyAlignment="1">
      <alignment wrapText="1"/>
    </xf>
    <xf numFmtId="0" fontId="57" fillId="7" borderId="0" xfId="0" applyFont="1" applyFill="1" applyAlignment="1">
      <alignment horizontal="left" wrapText="1"/>
    </xf>
    <xf numFmtId="4" fontId="7" fillId="7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wrapText="1"/>
    </xf>
    <xf numFmtId="0" fontId="17" fillId="7" borderId="0" xfId="0" applyFont="1" applyFill="1" applyAlignment="1">
      <alignment horizontal="center" wrapText="1"/>
    </xf>
    <xf numFmtId="4" fontId="24" fillId="7" borderId="0" xfId="0" applyNumberFormat="1" applyFont="1" applyFill="1" applyAlignment="1">
      <alignment horizontal="center" wrapText="1"/>
    </xf>
    <xf numFmtId="4" fontId="59" fillId="7" borderId="0" xfId="0" applyNumberFormat="1" applyFont="1" applyFill="1" applyAlignment="1">
      <alignment wrapText="1"/>
    </xf>
    <xf numFmtId="0" fontId="50" fillId="7" borderId="7" xfId="0" applyFont="1" applyFill="1" applyBorder="1" applyAlignment="1">
      <alignment horizontal="center"/>
    </xf>
    <xf numFmtId="0" fontId="50" fillId="7" borderId="8" xfId="0" applyFont="1" applyFill="1" applyBorder="1"/>
    <xf numFmtId="10" fontId="50" fillId="7" borderId="9" xfId="2" applyNumberFormat="1" applyFont="1" applyFill="1" applyBorder="1"/>
    <xf numFmtId="0" fontId="8" fillId="8" borderId="0" xfId="0" applyFont="1" applyFill="1" applyAlignment="1">
      <alignment horizontal="center"/>
    </xf>
    <xf numFmtId="4" fontId="18" fillId="8" borderId="11" xfId="0" applyNumberFormat="1" applyFont="1" applyFill="1" applyBorder="1" applyAlignment="1">
      <alignment horizontal="center"/>
    </xf>
    <xf numFmtId="0" fontId="29" fillId="14" borderId="10" xfId="0" applyFont="1" applyFill="1" applyBorder="1" applyAlignment="1">
      <alignment wrapText="1"/>
    </xf>
    <xf numFmtId="0" fontId="30" fillId="14" borderId="0" xfId="0" applyFont="1" applyFill="1" applyAlignment="1">
      <alignment horizontal="center" wrapText="1"/>
    </xf>
    <xf numFmtId="0" fontId="31" fillId="14" borderId="0" xfId="0" applyFont="1" applyFill="1" applyAlignment="1">
      <alignment wrapText="1"/>
    </xf>
    <xf numFmtId="4" fontId="6" fillId="14" borderId="0" xfId="0" applyNumberFormat="1" applyFont="1" applyFill="1"/>
    <xf numFmtId="10" fontId="6" fillId="14" borderId="11" xfId="2" applyNumberFormat="1" applyFont="1" applyFill="1" applyBorder="1"/>
    <xf numFmtId="0" fontId="5" fillId="0" borderId="1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7" fillId="11" borderId="10" xfId="0" applyFont="1" applyFill="1" applyBorder="1" applyAlignment="1">
      <alignment horizontal="left" wrapText="1"/>
    </xf>
    <xf numFmtId="0" fontId="7" fillId="11" borderId="0" xfId="0" applyFont="1" applyFill="1" applyAlignment="1">
      <alignment horizontal="center" wrapText="1"/>
    </xf>
    <xf numFmtId="0" fontId="7" fillId="11" borderId="0" xfId="0" applyFont="1" applyFill="1" applyAlignment="1">
      <alignment wrapText="1"/>
    </xf>
    <xf numFmtId="4" fontId="7" fillId="11" borderId="0" xfId="0" applyNumberFormat="1" applyFont="1" applyFill="1"/>
    <xf numFmtId="4" fontId="28" fillId="11" borderId="0" xfId="0" applyNumberFormat="1" applyFont="1" applyFill="1"/>
    <xf numFmtId="10" fontId="7" fillId="11" borderId="11" xfId="2" applyNumberFormat="1" applyFont="1" applyFill="1" applyBorder="1"/>
    <xf numFmtId="0" fontId="0" fillId="0" borderId="10" xfId="0" applyBorder="1" applyAlignment="1">
      <alignment wrapText="1"/>
    </xf>
    <xf numFmtId="10" fontId="0" fillId="0" borderId="11" xfId="2" applyNumberFormat="1" applyFont="1" applyBorder="1"/>
    <xf numFmtId="0" fontId="5" fillId="6" borderId="10" xfId="0" applyFont="1" applyFill="1" applyBorder="1" applyAlignment="1">
      <alignment horizontal="left" wrapText="1"/>
    </xf>
    <xf numFmtId="0" fontId="5" fillId="6" borderId="0" xfId="0" applyFont="1" applyFill="1" applyAlignment="1">
      <alignment wrapText="1"/>
    </xf>
    <xf numFmtId="4" fontId="32" fillId="6" borderId="0" xfId="0" applyNumberFormat="1" applyFont="1" applyFill="1"/>
    <xf numFmtId="4" fontId="5" fillId="6" borderId="0" xfId="0" applyNumberFormat="1" applyFont="1" applyFill="1"/>
    <xf numFmtId="10" fontId="32" fillId="6" borderId="11" xfId="2" applyNumberFormat="1" applyFont="1" applyFill="1" applyBorder="1"/>
    <xf numFmtId="0" fontId="0" fillId="0" borderId="10" xfId="0" applyBorder="1" applyAlignment="1">
      <alignment horizontal="center" wrapText="1"/>
    </xf>
    <xf numFmtId="4" fontId="0" fillId="0" borderId="0" xfId="0" applyNumberFormat="1" applyAlignment="1">
      <alignment wrapText="1"/>
    </xf>
    <xf numFmtId="10" fontId="0" fillId="0" borderId="11" xfId="2" applyNumberFormat="1" applyFont="1" applyBorder="1" applyAlignment="1">
      <alignment wrapText="1"/>
    </xf>
    <xf numFmtId="49" fontId="0" fillId="0" borderId="10" xfId="0" applyNumberFormat="1" applyBorder="1" applyAlignment="1">
      <alignment horizontal="center" wrapText="1"/>
    </xf>
    <xf numFmtId="4" fontId="2" fillId="0" borderId="11" xfId="0" applyNumberFormat="1" applyFont="1" applyBorder="1"/>
    <xf numFmtId="10" fontId="5" fillId="6" borderId="11" xfId="2" applyNumberFormat="1" applyFont="1" applyFill="1" applyBorder="1"/>
    <xf numFmtId="0" fontId="43" fillId="7" borderId="10" xfId="0" applyFont="1" applyFill="1" applyBorder="1" applyAlignment="1">
      <alignment horizontal="left" wrapText="1"/>
    </xf>
    <xf numFmtId="168" fontId="12" fillId="6" borderId="0" xfId="0" applyNumberFormat="1" applyFont="1" applyFill="1"/>
    <xf numFmtId="0" fontId="12" fillId="10" borderId="0" xfId="0" applyFont="1" applyFill="1" applyAlignment="1">
      <alignment horizontal="center"/>
    </xf>
    <xf numFmtId="168" fontId="12" fillId="10" borderId="0" xfId="0" applyNumberFormat="1" applyFont="1" applyFill="1"/>
    <xf numFmtId="0" fontId="12" fillId="10" borderId="10" xfId="0" applyFont="1" applyFill="1" applyBorder="1"/>
    <xf numFmtId="0" fontId="19" fillId="0" borderId="0" xfId="0" applyFont="1" applyAlignment="1">
      <alignment horizontal="center"/>
    </xf>
    <xf numFmtId="168" fontId="19" fillId="0" borderId="0" xfId="0" applyNumberFormat="1" applyFont="1"/>
    <xf numFmtId="168" fontId="18" fillId="0" borderId="0" xfId="0" applyNumberFormat="1" applyFont="1"/>
    <xf numFmtId="168" fontId="11" fillId="0" borderId="0" xfId="0" applyNumberFormat="1" applyFont="1"/>
    <xf numFmtId="0" fontId="46" fillId="7" borderId="0" xfId="0" applyFont="1" applyFill="1" applyAlignment="1">
      <alignment wrapText="1"/>
    </xf>
    <xf numFmtId="0" fontId="44" fillId="10" borderId="0" xfId="0" applyFont="1" applyFill="1" applyAlignment="1">
      <alignment horizontal="center"/>
    </xf>
    <xf numFmtId="168" fontId="0" fillId="0" borderId="0" xfId="0" applyNumberFormat="1"/>
    <xf numFmtId="10" fontId="0" fillId="0" borderId="11" xfId="0" applyNumberFormat="1" applyBorder="1"/>
    <xf numFmtId="10" fontId="12" fillId="6" borderId="11" xfId="0" applyNumberFormat="1" applyFont="1" applyFill="1" applyBorder="1"/>
    <xf numFmtId="10" fontId="12" fillId="10" borderId="11" xfId="0" applyNumberFormat="1" applyFont="1" applyFill="1" applyBorder="1"/>
    <xf numFmtId="168" fontId="12" fillId="0" borderId="0" xfId="0" applyNumberFormat="1" applyFont="1"/>
    <xf numFmtId="10" fontId="12" fillId="0" borderId="11" xfId="0" applyNumberFormat="1" applyFont="1" applyBorder="1"/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168" fontId="12" fillId="0" borderId="8" xfId="0" applyNumberFormat="1" applyFont="1" applyBorder="1"/>
    <xf numFmtId="10" fontId="12" fillId="0" borderId="9" xfId="0" applyNumberFormat="1" applyFont="1" applyBorder="1"/>
    <xf numFmtId="0" fontId="27" fillId="8" borderId="10" xfId="0" applyFont="1" applyFill="1" applyBorder="1" applyAlignment="1">
      <alignment horizontal="center" vertical="center"/>
    </xf>
    <xf numFmtId="4" fontId="27" fillId="8" borderId="11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/>
    </xf>
    <xf numFmtId="10" fontId="10" fillId="5" borderId="11" xfId="2" applyNumberFormat="1" applyFont="1" applyFill="1" applyBorder="1" applyAlignment="1">
      <alignment horizontal="right"/>
    </xf>
    <xf numFmtId="0" fontId="32" fillId="6" borderId="10" xfId="0" applyFont="1" applyFill="1" applyBorder="1"/>
    <xf numFmtId="0" fontId="40" fillId="0" borderId="10" xfId="0" applyFont="1" applyBorder="1"/>
    <xf numFmtId="10" fontId="40" fillId="0" borderId="11" xfId="2" applyNumberFormat="1" applyFont="1" applyBorder="1"/>
    <xf numFmtId="0" fontId="32" fillId="0" borderId="10" xfId="0" applyFont="1" applyBorder="1" applyAlignment="1">
      <alignment horizontal="center"/>
    </xf>
    <xf numFmtId="10" fontId="32" fillId="0" borderId="11" xfId="2" applyNumberFormat="1" applyFont="1" applyBorder="1"/>
    <xf numFmtId="0" fontId="40" fillId="0" borderId="10" xfId="0" applyFont="1" applyBorder="1" applyAlignment="1">
      <alignment horizontal="center"/>
    </xf>
    <xf numFmtId="49" fontId="5" fillId="6" borderId="10" xfId="0" applyNumberFormat="1" applyFont="1" applyFill="1" applyBorder="1" applyAlignment="1">
      <alignment horizontal="left"/>
    </xf>
    <xf numFmtId="49" fontId="13" fillId="0" borderId="10" xfId="0" applyNumberFormat="1" applyFont="1" applyBorder="1" applyAlignment="1">
      <alignment horizontal="center"/>
    </xf>
    <xf numFmtId="10" fontId="5" fillId="0" borderId="11" xfId="2" applyNumberFormat="1" applyFont="1" applyBorder="1"/>
    <xf numFmtId="49" fontId="13" fillId="0" borderId="1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49" fontId="13" fillId="0" borderId="10" xfId="0" applyNumberFormat="1" applyFont="1" applyBorder="1" applyAlignment="1">
      <alignment horizontal="left"/>
    </xf>
    <xf numFmtId="49" fontId="13" fillId="0" borderId="10" xfId="0" applyNumberFormat="1" applyFont="1" applyBorder="1" applyAlignment="1">
      <alignment horizontal="left" wrapText="1"/>
    </xf>
    <xf numFmtId="10" fontId="43" fillId="7" borderId="11" xfId="2" applyNumberFormat="1" applyFont="1" applyFill="1" applyBorder="1" applyAlignment="1">
      <alignment wrapText="1"/>
    </xf>
    <xf numFmtId="0" fontId="8" fillId="6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8" fillId="6" borderId="10" xfId="0" applyFont="1" applyFill="1" applyBorder="1"/>
    <xf numFmtId="10" fontId="18" fillId="6" borderId="11" xfId="2" applyNumberFormat="1" applyFont="1" applyFill="1" applyBorder="1"/>
    <xf numFmtId="0" fontId="65" fillId="10" borderId="10" xfId="0" applyFont="1" applyFill="1" applyBorder="1" applyAlignment="1">
      <alignment horizontal="left" wrapText="1"/>
    </xf>
    <xf numFmtId="10" fontId="32" fillId="10" borderId="11" xfId="2" applyNumberFormat="1" applyFont="1" applyFill="1" applyBorder="1"/>
    <xf numFmtId="0" fontId="27" fillId="8" borderId="4" xfId="1" applyFont="1" applyFill="1" applyBorder="1" applyAlignment="1">
      <alignment horizontal="center" vertical="center"/>
    </xf>
    <xf numFmtId="0" fontId="33" fillId="8" borderId="5" xfId="1" applyFont="1" applyFill="1" applyBorder="1" applyAlignment="1">
      <alignment horizontal="center" vertical="center"/>
    </xf>
    <xf numFmtId="4" fontId="33" fillId="8" borderId="5" xfId="1" applyNumberFormat="1" applyFont="1" applyFill="1" applyBorder="1" applyAlignment="1">
      <alignment horizontal="center" vertical="center" wrapText="1"/>
    </xf>
    <xf numFmtId="166" fontId="33" fillId="8" borderId="5" xfId="1" applyNumberFormat="1" applyFont="1" applyFill="1" applyBorder="1" applyAlignment="1">
      <alignment horizontal="right" vertical="center"/>
    </xf>
    <xf numFmtId="0" fontId="33" fillId="8" borderId="6" xfId="1" applyFont="1" applyFill="1" applyBorder="1" applyAlignment="1">
      <alignment horizontal="center" vertical="center" wrapText="1"/>
    </xf>
    <xf numFmtId="0" fontId="4" fillId="8" borderId="10" xfId="1" applyFont="1" applyFill="1" applyBorder="1" applyAlignment="1">
      <alignment horizontal="center"/>
    </xf>
    <xf numFmtId="0" fontId="4" fillId="8" borderId="0" xfId="1" applyFont="1" applyFill="1" applyAlignment="1">
      <alignment horizontal="center"/>
    </xf>
    <xf numFmtId="4" fontId="4" fillId="8" borderId="0" xfId="1" applyNumberFormat="1" applyFont="1" applyFill="1" applyAlignment="1">
      <alignment horizontal="center"/>
    </xf>
    <xf numFmtId="166" fontId="4" fillId="8" borderId="0" xfId="1" applyNumberFormat="1" applyFont="1" applyFill="1" applyAlignment="1">
      <alignment horizontal="center"/>
    </xf>
    <xf numFmtId="0" fontId="4" fillId="8" borderId="11" xfId="1" applyFont="1" applyFill="1" applyBorder="1" applyAlignment="1">
      <alignment horizontal="center"/>
    </xf>
    <xf numFmtId="0" fontId="26" fillId="8" borderId="10" xfId="1" applyFont="1" applyFill="1" applyBorder="1" applyAlignment="1">
      <alignment horizontal="center"/>
    </xf>
    <xf numFmtId="0" fontId="26" fillId="8" borderId="0" xfId="1" applyFont="1" applyFill="1" applyAlignment="1">
      <alignment horizontal="center" wrapText="1"/>
    </xf>
    <xf numFmtId="4" fontId="21" fillId="8" borderId="0" xfId="1" applyNumberFormat="1" applyFont="1" applyFill="1" applyAlignment="1">
      <alignment horizontal="right"/>
    </xf>
    <xf numFmtId="166" fontId="21" fillId="8" borderId="0" xfId="1" applyNumberFormat="1" applyFont="1" applyFill="1" applyAlignment="1">
      <alignment horizontal="right" wrapText="1"/>
    </xf>
    <xf numFmtId="10" fontId="21" fillId="8" borderId="11" xfId="2" applyNumberFormat="1" applyFont="1" applyFill="1" applyBorder="1"/>
    <xf numFmtId="0" fontId="3" fillId="0" borderId="1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4" fontId="6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 wrapText="1"/>
    </xf>
    <xf numFmtId="0" fontId="6" fillId="10" borderId="10" xfId="1" applyFont="1" applyFill="1" applyBorder="1" applyAlignment="1">
      <alignment horizontal="center"/>
    </xf>
    <xf numFmtId="0" fontId="6" fillId="10" borderId="0" xfId="1" applyFont="1" applyFill="1" applyAlignment="1">
      <alignment wrapText="1"/>
    </xf>
    <xf numFmtId="4" fontId="6" fillId="10" borderId="0" xfId="1" applyNumberFormat="1" applyFont="1" applyFill="1" applyAlignment="1">
      <alignment horizontal="right"/>
    </xf>
    <xf numFmtId="166" fontId="6" fillId="10" borderId="0" xfId="1" applyNumberFormat="1" applyFont="1" applyFill="1" applyAlignment="1">
      <alignment horizontal="right" wrapText="1"/>
    </xf>
    <xf numFmtId="10" fontId="21" fillId="10" borderId="11" xfId="2" applyNumberFormat="1" applyFont="1" applyFill="1" applyBorder="1"/>
    <xf numFmtId="0" fontId="2" fillId="0" borderId="10" xfId="1" applyBorder="1" applyAlignment="1">
      <alignment horizontal="center"/>
    </xf>
    <xf numFmtId="0" fontId="2" fillId="0" borderId="0" xfId="1" applyAlignment="1">
      <alignment wrapText="1"/>
    </xf>
    <xf numFmtId="4" fontId="2" fillId="0" borderId="0" xfId="1" applyNumberFormat="1" applyAlignment="1">
      <alignment horizontal="right"/>
    </xf>
    <xf numFmtId="166" fontId="2" fillId="0" borderId="0" xfId="1" applyNumberFormat="1" applyAlignment="1">
      <alignment horizontal="right" wrapText="1"/>
    </xf>
    <xf numFmtId="0" fontId="3" fillId="10" borderId="10" xfId="1" applyFont="1" applyFill="1" applyBorder="1" applyAlignment="1">
      <alignment horizontal="center"/>
    </xf>
    <xf numFmtId="0" fontId="4" fillId="10" borderId="0" xfId="1" applyFont="1" applyFill="1" applyAlignment="1">
      <alignment horizontal="left" wrapText="1"/>
    </xf>
    <xf numFmtId="4" fontId="4" fillId="10" borderId="0" xfId="1" applyNumberFormat="1" applyFont="1" applyFill="1" applyAlignment="1">
      <alignment horizontal="right"/>
    </xf>
    <xf numFmtId="166" fontId="4" fillId="10" borderId="0" xfId="1" applyNumberFormat="1" applyFont="1" applyFill="1" applyAlignment="1">
      <alignment horizontal="right" wrapText="1"/>
    </xf>
    <xf numFmtId="0" fontId="8" fillId="0" borderId="10" xfId="1" applyFont="1" applyBorder="1" applyAlignment="1">
      <alignment horizontal="center"/>
    </xf>
    <xf numFmtId="0" fontId="8" fillId="0" borderId="0" xfId="1" applyFont="1" applyAlignment="1">
      <alignment horizontal="left" wrapText="1"/>
    </xf>
    <xf numFmtId="4" fontId="8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right" wrapText="1"/>
    </xf>
    <xf numFmtId="10" fontId="5" fillId="0" borderId="11" xfId="2" applyNumberFormat="1" applyFont="1" applyFill="1" applyBorder="1"/>
    <xf numFmtId="0" fontId="8" fillId="0" borderId="0" xfId="1" applyFont="1" applyAlignment="1">
      <alignment wrapText="1"/>
    </xf>
    <xf numFmtId="0" fontId="7" fillId="10" borderId="10" xfId="1" applyFont="1" applyFill="1" applyBorder="1" applyAlignment="1">
      <alignment horizontal="center"/>
    </xf>
    <xf numFmtId="0" fontId="7" fillId="10" borderId="0" xfId="1" applyFont="1" applyFill="1" applyAlignment="1">
      <alignment wrapText="1"/>
    </xf>
    <xf numFmtId="4" fontId="7" fillId="10" borderId="0" xfId="1" applyNumberFormat="1" applyFont="1" applyFill="1" applyAlignment="1">
      <alignment horizontal="right"/>
    </xf>
    <xf numFmtId="166" fontId="7" fillId="10" borderId="0" xfId="1" applyNumberFormat="1" applyFont="1" applyFill="1" applyAlignment="1">
      <alignment horizontal="right" wrapText="1"/>
    </xf>
    <xf numFmtId="0" fontId="5" fillId="0" borderId="1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4" fontId="5" fillId="0" borderId="0" xfId="1" applyNumberFormat="1" applyFont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0" fontId="5" fillId="0" borderId="11" xfId="2" applyNumberFormat="1" applyFont="1" applyFill="1" applyBorder="1" applyAlignment="1">
      <alignment wrapText="1"/>
    </xf>
    <xf numFmtId="0" fontId="4" fillId="10" borderId="10" xfId="1" applyFont="1" applyFill="1" applyBorder="1" applyAlignment="1">
      <alignment horizontal="center"/>
    </xf>
    <xf numFmtId="0" fontId="4" fillId="10" borderId="0" xfId="1" applyFont="1" applyFill="1" applyAlignment="1">
      <alignment wrapText="1"/>
    </xf>
    <xf numFmtId="0" fontId="5" fillId="0" borderId="10" xfId="1" applyFont="1" applyBorder="1" applyAlignment="1">
      <alignment horizontal="center"/>
    </xf>
    <xf numFmtId="4" fontId="5" fillId="0" borderId="0" xfId="1" applyNumberFormat="1" applyFont="1" applyAlignment="1">
      <alignment horizontal="right"/>
    </xf>
    <xf numFmtId="0" fontId="4" fillId="9" borderId="10" xfId="1" applyFont="1" applyFill="1" applyBorder="1" applyAlignment="1">
      <alignment horizontal="center"/>
    </xf>
    <xf numFmtId="0" fontId="4" fillId="9" borderId="0" xfId="1" applyFont="1" applyFill="1" applyAlignment="1">
      <alignment wrapText="1"/>
    </xf>
    <xf numFmtId="4" fontId="4" fillId="9" borderId="0" xfId="1" applyNumberFormat="1" applyFont="1" applyFill="1" applyAlignment="1">
      <alignment horizontal="right" wrapText="1"/>
    </xf>
    <xf numFmtId="166" fontId="4" fillId="9" borderId="0" xfId="1" applyNumberFormat="1" applyFont="1" applyFill="1" applyAlignment="1">
      <alignment horizontal="right" wrapText="1"/>
    </xf>
    <xf numFmtId="10" fontId="7" fillId="9" borderId="11" xfId="2" applyNumberFormat="1" applyFont="1" applyFill="1" applyBorder="1"/>
    <xf numFmtId="4" fontId="8" fillId="0" borderId="0" xfId="1" applyNumberFormat="1" applyFont="1" applyAlignment="1">
      <alignment horizontal="right" wrapText="1"/>
    </xf>
    <xf numFmtId="10" fontId="4" fillId="9" borderId="11" xfId="2" applyNumberFormat="1" applyFont="1" applyFill="1" applyBorder="1"/>
    <xf numFmtId="0" fontId="8" fillId="2" borderId="10" xfId="1" applyFont="1" applyFill="1" applyBorder="1" applyAlignment="1">
      <alignment horizontal="center"/>
    </xf>
    <xf numFmtId="0" fontId="8" fillId="2" borderId="0" xfId="1" applyFont="1" applyFill="1" applyAlignment="1">
      <alignment wrapText="1"/>
    </xf>
    <xf numFmtId="4" fontId="8" fillId="2" borderId="0" xfId="1" applyNumberFormat="1" applyFont="1" applyFill="1" applyAlignment="1">
      <alignment horizontal="right" wrapText="1"/>
    </xf>
    <xf numFmtId="166" fontId="8" fillId="2" borderId="0" xfId="1" applyNumberFormat="1" applyFont="1" applyFill="1" applyAlignment="1">
      <alignment horizontal="right" wrapText="1"/>
    </xf>
    <xf numFmtId="10" fontId="8" fillId="2" borderId="11" xfId="2" applyNumberFormat="1" applyFont="1" applyFill="1" applyBorder="1"/>
    <xf numFmtId="0" fontId="8" fillId="7" borderId="10" xfId="1" applyFont="1" applyFill="1" applyBorder="1" applyAlignment="1">
      <alignment horizontal="center"/>
    </xf>
    <xf numFmtId="0" fontId="8" fillId="7" borderId="0" xfId="1" applyFont="1" applyFill="1" applyAlignment="1">
      <alignment wrapText="1"/>
    </xf>
    <xf numFmtId="4" fontId="8" fillId="7" borderId="0" xfId="1" applyNumberFormat="1" applyFont="1" applyFill="1" applyAlignment="1">
      <alignment horizontal="right" wrapText="1"/>
    </xf>
    <xf numFmtId="166" fontId="8" fillId="7" borderId="0" xfId="1" applyNumberFormat="1" applyFont="1" applyFill="1" applyAlignment="1">
      <alignment horizontal="right" wrapText="1"/>
    </xf>
    <xf numFmtId="10" fontId="5" fillId="7" borderId="11" xfId="2" applyNumberFormat="1" applyFont="1" applyFill="1" applyBorder="1"/>
    <xf numFmtId="0" fontId="4" fillId="7" borderId="10" xfId="1" applyFont="1" applyFill="1" applyBorder="1" applyAlignment="1">
      <alignment horizontal="center"/>
    </xf>
    <xf numFmtId="0" fontId="4" fillId="7" borderId="0" xfId="1" applyFont="1" applyFill="1" applyAlignment="1">
      <alignment wrapText="1"/>
    </xf>
    <xf numFmtId="4" fontId="4" fillId="7" borderId="0" xfId="1" applyNumberFormat="1" applyFont="1" applyFill="1" applyAlignment="1">
      <alignment horizontal="right" wrapText="1"/>
    </xf>
    <xf numFmtId="166" fontId="4" fillId="7" borderId="0" xfId="1" applyNumberFormat="1" applyFont="1" applyFill="1" applyAlignment="1">
      <alignment horizontal="right" wrapText="1"/>
    </xf>
    <xf numFmtId="4" fontId="8" fillId="7" borderId="0" xfId="1" applyNumberFormat="1" applyFont="1" applyFill="1" applyAlignment="1">
      <alignment horizontal="right"/>
    </xf>
    <xf numFmtId="166" fontId="2" fillId="0" borderId="0" xfId="1" quotePrefix="1" applyNumberFormat="1" applyAlignment="1">
      <alignment horizontal="right" wrapText="1"/>
    </xf>
    <xf numFmtId="4" fontId="2" fillId="0" borderId="0" xfId="1" quotePrefix="1" applyNumberFormat="1" applyAlignment="1">
      <alignment horizontal="right"/>
    </xf>
    <xf numFmtId="10" fontId="13" fillId="0" borderId="11" xfId="2" applyNumberFormat="1" applyFont="1" applyBorder="1"/>
    <xf numFmtId="0" fontId="6" fillId="4" borderId="10" xfId="1" applyFont="1" applyFill="1" applyBorder="1" applyAlignment="1">
      <alignment horizontal="center"/>
    </xf>
    <xf numFmtId="0" fontId="6" fillId="4" borderId="0" xfId="1" applyFont="1" applyFill="1" applyAlignment="1">
      <alignment wrapText="1"/>
    </xf>
    <xf numFmtId="4" fontId="4" fillId="4" borderId="0" xfId="1" applyNumberFormat="1" applyFont="1" applyFill="1" applyAlignment="1">
      <alignment horizontal="right" wrapText="1"/>
    </xf>
    <xf numFmtId="166" fontId="6" fillId="4" borderId="0" xfId="1" applyNumberFormat="1" applyFont="1" applyFill="1" applyAlignment="1">
      <alignment horizontal="right" wrapText="1"/>
    </xf>
    <xf numFmtId="0" fontId="6" fillId="0" borderId="10" xfId="1" applyFont="1" applyBorder="1" applyAlignment="1">
      <alignment horizontal="center"/>
    </xf>
    <xf numFmtId="0" fontId="6" fillId="0" borderId="0" xfId="1" applyFont="1" applyAlignment="1">
      <alignment wrapText="1"/>
    </xf>
    <xf numFmtId="4" fontId="6" fillId="0" borderId="0" xfId="1" applyNumberFormat="1" applyFont="1" applyAlignment="1">
      <alignment horizontal="right" wrapText="1"/>
    </xf>
    <xf numFmtId="166" fontId="6" fillId="0" borderId="0" xfId="1" applyNumberFormat="1" applyFont="1" applyAlignment="1">
      <alignment horizontal="right" wrapText="1"/>
    </xf>
    <xf numFmtId="0" fontId="7" fillId="9" borderId="10" xfId="1" applyFont="1" applyFill="1" applyBorder="1" applyAlignment="1">
      <alignment horizontal="center"/>
    </xf>
    <xf numFmtId="0" fontId="7" fillId="9" borderId="0" xfId="1" applyFont="1" applyFill="1" applyAlignment="1">
      <alignment wrapText="1"/>
    </xf>
    <xf numFmtId="4" fontId="7" fillId="9" borderId="0" xfId="1" applyNumberFormat="1" applyFont="1" applyFill="1" applyAlignment="1">
      <alignment horizontal="right" wrapText="1"/>
    </xf>
    <xf numFmtId="166" fontId="7" fillId="9" borderId="0" xfId="1" applyNumberFormat="1" applyFont="1" applyFill="1" applyAlignment="1">
      <alignment horizontal="right" wrapText="1"/>
    </xf>
    <xf numFmtId="0" fontId="8" fillId="0" borderId="10" xfId="1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/>
    <xf numFmtId="166" fontId="12" fillId="0" borderId="8" xfId="0" applyNumberFormat="1" applyFont="1" applyBorder="1"/>
    <xf numFmtId="166" fontId="12" fillId="0" borderId="8" xfId="0" applyNumberFormat="1" applyFont="1" applyBorder="1" applyAlignment="1">
      <alignment horizontal="right"/>
    </xf>
    <xf numFmtId="10" fontId="12" fillId="0" borderId="8" xfId="2" applyNumberFormat="1" applyFont="1" applyBorder="1"/>
    <xf numFmtId="10" fontId="12" fillId="0" borderId="9" xfId="2" applyNumberFormat="1" applyFont="1" applyBorder="1"/>
    <xf numFmtId="0" fontId="33" fillId="8" borderId="5" xfId="0" applyFont="1" applyFill="1" applyBorder="1" applyAlignment="1">
      <alignment horizontal="center" vertical="center" wrapText="1"/>
    </xf>
    <xf numFmtId="4" fontId="10" fillId="8" borderId="11" xfId="0" applyNumberFormat="1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 wrapText="1"/>
    </xf>
    <xf numFmtId="0" fontId="15" fillId="8" borderId="0" xfId="0" applyFont="1" applyFill="1" applyAlignment="1">
      <alignment horizontal="center" wrapText="1"/>
    </xf>
    <xf numFmtId="4" fontId="6" fillId="8" borderId="0" xfId="0" applyNumberFormat="1" applyFont="1" applyFill="1" applyAlignment="1">
      <alignment wrapText="1"/>
    </xf>
    <xf numFmtId="166" fontId="6" fillId="8" borderId="0" xfId="0" applyNumberFormat="1" applyFont="1" applyFill="1" applyAlignment="1">
      <alignment horizontal="right" wrapText="1"/>
    </xf>
    <xf numFmtId="10" fontId="6" fillId="8" borderId="11" xfId="2" applyNumberFormat="1" applyFont="1" applyFill="1" applyBorder="1" applyAlignment="1">
      <alignment wrapText="1"/>
    </xf>
    <xf numFmtId="0" fontId="6" fillId="0" borderId="10" xfId="0" applyFont="1" applyBorder="1" applyAlignment="1">
      <alignment horizontal="center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166" fontId="15" fillId="0" borderId="0" xfId="0" applyNumberFormat="1" applyFont="1" applyAlignment="1">
      <alignment horizontal="right"/>
    </xf>
    <xf numFmtId="0" fontId="6" fillId="8" borderId="0" xfId="0" applyFont="1" applyFill="1" applyAlignment="1">
      <alignment horizontal="left"/>
    </xf>
    <xf numFmtId="166" fontId="6" fillId="8" borderId="0" xfId="0" applyNumberFormat="1" applyFont="1" applyFill="1" applyAlignment="1">
      <alignment horizontal="right"/>
    </xf>
    <xf numFmtId="10" fontId="7" fillId="8" borderId="11" xfId="2" applyNumberFormat="1" applyFont="1" applyFill="1" applyBorder="1" applyAlignment="1">
      <alignment wrapText="1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4" fontId="6" fillId="2" borderId="0" xfId="0" applyNumberFormat="1" applyFont="1" applyFill="1"/>
    <xf numFmtId="166" fontId="6" fillId="2" borderId="0" xfId="0" applyNumberFormat="1" applyFont="1" applyFill="1" applyAlignment="1">
      <alignment horizontal="right"/>
    </xf>
    <xf numFmtId="10" fontId="7" fillId="2" borderId="11" xfId="2" applyNumberFormat="1" applyFont="1" applyFill="1" applyBorder="1" applyAlignment="1">
      <alignment wrapText="1"/>
    </xf>
    <xf numFmtId="0" fontId="4" fillId="10" borderId="10" xfId="0" applyFont="1" applyFill="1" applyBorder="1" applyAlignment="1">
      <alignment horizontal="center"/>
    </xf>
    <xf numFmtId="0" fontId="4" fillId="10" borderId="0" xfId="0" applyFont="1" applyFill="1" applyAlignment="1">
      <alignment horizontal="left"/>
    </xf>
    <xf numFmtId="166" fontId="4" fillId="10" borderId="0" xfId="0" applyNumberFormat="1" applyFont="1" applyFill="1" applyAlignment="1">
      <alignment horizontal="right"/>
    </xf>
    <xf numFmtId="10" fontId="4" fillId="10" borderId="11" xfId="2" applyNumberFormat="1" applyFont="1" applyFill="1" applyBorder="1" applyAlignment="1">
      <alignment wrapText="1"/>
    </xf>
    <xf numFmtId="0" fontId="8" fillId="0" borderId="10" xfId="0" applyFont="1" applyBorder="1" applyAlignment="1">
      <alignment horizontal="center"/>
    </xf>
    <xf numFmtId="0" fontId="8" fillId="0" borderId="0" xfId="0" applyFont="1"/>
    <xf numFmtId="166" fontId="8" fillId="0" borderId="0" xfId="0" applyNumberFormat="1" applyFont="1" applyAlignment="1">
      <alignment horizontal="right"/>
    </xf>
    <xf numFmtId="0" fontId="0" fillId="0" borderId="10" xfId="0" applyBorder="1" applyAlignment="1">
      <alignment horizontal="center"/>
    </xf>
    <xf numFmtId="0" fontId="4" fillId="10" borderId="0" xfId="0" applyFont="1" applyFill="1"/>
    <xf numFmtId="166" fontId="8" fillId="0" borderId="0" xfId="0" applyNumberFormat="1" applyFont="1" applyAlignment="1">
      <alignment horizontal="right" wrapText="1"/>
    </xf>
    <xf numFmtId="166" fontId="0" fillId="0" borderId="0" xfId="0" applyNumberFormat="1" applyAlignment="1">
      <alignment horizontal="right" wrapText="1"/>
    </xf>
    <xf numFmtId="4" fontId="13" fillId="0" borderId="0" xfId="0" applyNumberFormat="1" applyFont="1"/>
    <xf numFmtId="166" fontId="2" fillId="0" borderId="0" xfId="0" applyNumberFormat="1" applyFont="1" applyAlignment="1">
      <alignment horizontal="right" wrapText="1"/>
    </xf>
    <xf numFmtId="166" fontId="4" fillId="10" borderId="0" xfId="0" applyNumberFormat="1" applyFont="1" applyFill="1" applyAlignment="1">
      <alignment horizontal="right" wrapText="1"/>
    </xf>
    <xf numFmtId="0" fontId="5" fillId="0" borderId="10" xfId="0" applyFont="1" applyBorder="1" applyAlignment="1">
      <alignment horizontal="center"/>
    </xf>
    <xf numFmtId="166" fontId="5" fillId="0" borderId="0" xfId="0" applyNumberFormat="1" applyFont="1" applyAlignment="1">
      <alignment horizontal="right" wrapText="1"/>
    </xf>
    <xf numFmtId="0" fontId="13" fillId="0" borderId="10" xfId="0" applyFont="1" applyBorder="1" applyAlignment="1">
      <alignment horizontal="center"/>
    </xf>
    <xf numFmtId="166" fontId="13" fillId="0" borderId="0" xfId="0" applyNumberFormat="1" applyFont="1" applyAlignment="1">
      <alignment horizontal="right" wrapText="1"/>
    </xf>
    <xf numFmtId="0" fontId="7" fillId="10" borderId="10" xfId="0" applyFont="1" applyFill="1" applyBorder="1" applyAlignment="1">
      <alignment horizontal="center"/>
    </xf>
    <xf numFmtId="0" fontId="7" fillId="10" borderId="0" xfId="0" applyFont="1" applyFill="1" applyAlignment="1">
      <alignment wrapText="1"/>
    </xf>
    <xf numFmtId="166" fontId="7" fillId="10" borderId="0" xfId="0" applyNumberFormat="1" applyFont="1" applyFill="1" applyAlignment="1">
      <alignment horizontal="right" wrapText="1"/>
    </xf>
    <xf numFmtId="166" fontId="7" fillId="7" borderId="0" xfId="0" applyNumberFormat="1" applyFont="1" applyFill="1" applyAlignment="1">
      <alignment horizontal="right" wrapText="1"/>
    </xf>
    <xf numFmtId="0" fontId="8" fillId="7" borderId="10" xfId="0" applyFont="1" applyFill="1" applyBorder="1" applyAlignment="1">
      <alignment horizontal="center"/>
    </xf>
    <xf numFmtId="166" fontId="8" fillId="7" borderId="0" xfId="0" applyNumberFormat="1" applyFont="1" applyFill="1" applyAlignment="1">
      <alignment horizontal="right" wrapText="1"/>
    </xf>
    <xf numFmtId="10" fontId="12" fillId="7" borderId="11" xfId="2" applyNumberFormat="1" applyFont="1" applyFill="1" applyBorder="1" applyAlignment="1">
      <alignment wrapText="1"/>
    </xf>
    <xf numFmtId="10" fontId="1" fillId="0" borderId="11" xfId="2" applyNumberFormat="1" applyFont="1" applyBorder="1" applyAlignment="1">
      <alignment wrapText="1"/>
    </xf>
    <xf numFmtId="0" fontId="9" fillId="10" borderId="10" xfId="0" applyFont="1" applyFill="1" applyBorder="1" applyAlignment="1">
      <alignment horizontal="center"/>
    </xf>
    <xf numFmtId="0" fontId="9" fillId="10" borderId="0" xfId="0" applyFont="1" applyFill="1" applyAlignment="1">
      <alignment wrapText="1"/>
    </xf>
    <xf numFmtId="166" fontId="9" fillId="10" borderId="0" xfId="0" applyNumberFormat="1" applyFont="1" applyFill="1" applyAlignment="1">
      <alignment horizontal="right" wrapText="1"/>
    </xf>
    <xf numFmtId="10" fontId="9" fillId="10" borderId="11" xfId="2" applyNumberFormat="1" applyFont="1" applyFill="1" applyBorder="1" applyAlignment="1">
      <alignment wrapText="1"/>
    </xf>
    <xf numFmtId="166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wrapText="1"/>
    </xf>
    <xf numFmtId="0" fontId="68" fillId="10" borderId="7" xfId="0" applyFont="1" applyFill="1" applyBorder="1" applyAlignment="1">
      <alignment horizontal="center"/>
    </xf>
    <xf numFmtId="0" fontId="69" fillId="10" borderId="8" xfId="0" applyFont="1" applyFill="1" applyBorder="1" applyAlignment="1">
      <alignment horizontal="center"/>
    </xf>
    <xf numFmtId="0" fontId="68" fillId="10" borderId="8" xfId="0" applyFont="1" applyFill="1" applyBorder="1"/>
    <xf numFmtId="4" fontId="68" fillId="10" borderId="8" xfId="0" applyNumberFormat="1" applyFont="1" applyFill="1" applyBorder="1"/>
    <xf numFmtId="0" fontId="68" fillId="10" borderId="9" xfId="0" applyFont="1" applyFill="1" applyBorder="1"/>
    <xf numFmtId="0" fontId="18" fillId="1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9" fillId="7" borderId="26" xfId="0" applyFont="1" applyFill="1" applyBorder="1"/>
    <xf numFmtId="168" fontId="78" fillId="7" borderId="26" xfId="0" applyNumberFormat="1" applyFont="1" applyFill="1" applyBorder="1"/>
    <xf numFmtId="10" fontId="78" fillId="7" borderId="26" xfId="2" applyNumberFormat="1" applyFont="1" applyFill="1" applyBorder="1"/>
    <xf numFmtId="10" fontId="78" fillId="17" borderId="26" xfId="2" applyNumberFormat="1" applyFont="1" applyFill="1" applyBorder="1" applyAlignment="1"/>
    <xf numFmtId="0" fontId="33" fillId="8" borderId="0" xfId="0" applyFont="1" applyFill="1" applyAlignment="1">
      <alignment horizontal="center" vertical="center" wrapText="1"/>
    </xf>
    <xf numFmtId="4" fontId="4" fillId="5" borderId="0" xfId="0" applyNumberFormat="1" applyFont="1" applyFill="1"/>
    <xf numFmtId="0" fontId="50" fillId="0" borderId="0" xfId="0" applyFont="1" applyAlignment="1">
      <alignment horizontal="center"/>
    </xf>
    <xf numFmtId="0" fontId="4" fillId="12" borderId="0" xfId="0" applyFont="1" applyFill="1" applyAlignment="1">
      <alignment horizontal="center"/>
    </xf>
    <xf numFmtId="0" fontId="4" fillId="12" borderId="0" xfId="0" applyFont="1" applyFill="1" applyAlignment="1">
      <alignment wrapText="1"/>
    </xf>
    <xf numFmtId="4" fontId="4" fillId="12" borderId="0" xfId="0" applyNumberFormat="1" applyFont="1" applyFill="1"/>
    <xf numFmtId="4" fontId="10" fillId="0" borderId="0" xfId="0" applyNumberFormat="1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" fontId="4" fillId="4" borderId="0" xfId="0" applyNumberFormat="1" applyFont="1" applyFill="1"/>
    <xf numFmtId="49" fontId="33" fillId="10" borderId="0" xfId="0" applyNumberFormat="1" applyFont="1" applyFill="1" applyAlignment="1">
      <alignment horizontal="center"/>
    </xf>
    <xf numFmtId="0" fontId="33" fillId="10" borderId="0" xfId="0" applyFont="1" applyFill="1"/>
    <xf numFmtId="4" fontId="33" fillId="10" borderId="0" xfId="0" applyNumberFormat="1" applyFont="1" applyFill="1"/>
    <xf numFmtId="4" fontId="5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4" borderId="0" xfId="0" applyFont="1" applyFill="1" applyAlignment="1">
      <alignment wrapText="1"/>
    </xf>
    <xf numFmtId="49" fontId="4" fillId="10" borderId="0" xfId="0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" fontId="33" fillId="10" borderId="0" xfId="0" applyNumberFormat="1" applyFont="1" applyFill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50" fillId="0" borderId="0" xfId="0" applyFont="1" applyAlignment="1">
      <alignment horizontal="center" wrapText="1"/>
    </xf>
    <xf numFmtId="0" fontId="50" fillId="7" borderId="0" xfId="0" applyFont="1" applyFill="1" applyAlignment="1">
      <alignment horizontal="center" wrapText="1"/>
    </xf>
    <xf numFmtId="4" fontId="50" fillId="7" borderId="0" xfId="0" applyNumberFormat="1" applyFont="1" applyFill="1" applyAlignment="1">
      <alignment wrapText="1"/>
    </xf>
    <xf numFmtId="0" fontId="10" fillId="6" borderId="0" xfId="0" applyFont="1" applyFill="1" applyAlignment="1">
      <alignment horizontal="center" wrapText="1"/>
    </xf>
    <xf numFmtId="4" fontId="10" fillId="6" borderId="0" xfId="0" applyNumberFormat="1" applyFont="1" applyFill="1" applyAlignment="1">
      <alignment wrapText="1"/>
    </xf>
    <xf numFmtId="4" fontId="10" fillId="0" borderId="0" xfId="0" applyNumberFormat="1" applyFont="1" applyAlignment="1">
      <alignment wrapText="1"/>
    </xf>
    <xf numFmtId="4" fontId="10" fillId="10" borderId="0" xfId="0" applyNumberFormat="1" applyFont="1" applyFill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horizontal="center" wrapText="1"/>
    </xf>
    <xf numFmtId="4" fontId="7" fillId="4" borderId="0" xfId="0" applyNumberFormat="1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54" fillId="0" borderId="0" xfId="0" applyFont="1" applyAlignment="1">
      <alignment wrapText="1"/>
    </xf>
    <xf numFmtId="0" fontId="10" fillId="4" borderId="0" xfId="0" applyFont="1" applyFill="1" applyAlignment="1">
      <alignment horizontal="center" wrapText="1"/>
    </xf>
    <xf numFmtId="4" fontId="10" fillId="4" borderId="0" xfId="0" applyNumberFormat="1" applyFont="1" applyFill="1" applyAlignment="1">
      <alignment wrapText="1"/>
    </xf>
    <xf numFmtId="0" fontId="56" fillId="0" borderId="0" xfId="0" applyFont="1" applyAlignment="1">
      <alignment horizontal="center" wrapText="1"/>
    </xf>
    <xf numFmtId="0" fontId="51" fillId="10" borderId="0" xfId="0" applyFont="1" applyFill="1" applyAlignment="1">
      <alignment horizontal="center" wrapText="1"/>
    </xf>
    <xf numFmtId="4" fontId="51" fillId="10" borderId="0" xfId="0" applyNumberFormat="1" applyFont="1" applyFill="1" applyAlignment="1">
      <alignment wrapText="1"/>
    </xf>
    <xf numFmtId="0" fontId="10" fillId="0" borderId="0" xfId="0" applyFont="1" applyAlignment="1">
      <alignment horizontal="center" wrapText="1"/>
    </xf>
    <xf numFmtId="49" fontId="4" fillId="11" borderId="0" xfId="0" applyNumberFormat="1" applyFont="1" applyFill="1" applyAlignment="1">
      <alignment horizontal="center" wrapText="1"/>
    </xf>
    <xf numFmtId="4" fontId="4" fillId="11" borderId="0" xfId="0" applyNumberFormat="1" applyFont="1" applyFill="1" applyAlignment="1">
      <alignment horizontal="right"/>
    </xf>
    <xf numFmtId="49" fontId="33" fillId="7" borderId="0" xfId="0" applyNumberFormat="1" applyFont="1" applyFill="1" applyAlignment="1">
      <alignment horizontal="center"/>
    </xf>
    <xf numFmtId="4" fontId="33" fillId="7" borderId="0" xfId="0" applyNumberFormat="1" applyFont="1" applyFill="1"/>
    <xf numFmtId="0" fontId="56" fillId="0" borderId="0" xfId="0" applyFont="1" applyAlignment="1">
      <alignment horizontal="center"/>
    </xf>
    <xf numFmtId="0" fontId="24" fillId="0" borderId="0" xfId="0" applyFont="1"/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57" fillId="0" borderId="0" xfId="0" applyFont="1" applyAlignment="1">
      <alignment wrapText="1"/>
    </xf>
    <xf numFmtId="4" fontId="58" fillId="0" borderId="0" xfId="0" applyNumberFormat="1" applyFont="1" applyAlignment="1">
      <alignment wrapText="1"/>
    </xf>
    <xf numFmtId="4" fontId="10" fillId="6" borderId="0" xfId="0" applyNumberFormat="1" applyFont="1" applyFill="1" applyAlignment="1">
      <alignment horizontal="right"/>
    </xf>
    <xf numFmtId="4" fontId="10" fillId="7" borderId="0" xfId="0" applyNumberFormat="1" applyFont="1" applyFill="1" applyAlignment="1">
      <alignment horizontal="right"/>
    </xf>
    <xf numFmtId="0" fontId="17" fillId="7" borderId="0" xfId="0" applyFont="1" applyFill="1" applyAlignment="1">
      <alignment horizontal="center"/>
    </xf>
    <xf numFmtId="4" fontId="50" fillId="7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center" wrapText="1"/>
    </xf>
    <xf numFmtId="0" fontId="50" fillId="0" borderId="0" xfId="0" applyFont="1" applyAlignment="1">
      <alignment wrapText="1"/>
    </xf>
    <xf numFmtId="4" fontId="50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horizontal="right"/>
    </xf>
    <xf numFmtId="4" fontId="4" fillId="4" borderId="0" xfId="0" applyNumberFormat="1" applyFont="1" applyFill="1" applyAlignment="1">
      <alignment horizontal="right" wrapText="1"/>
    </xf>
    <xf numFmtId="4" fontId="4" fillId="7" borderId="0" xfId="0" applyNumberFormat="1" applyFont="1" applyFill="1" applyAlignment="1">
      <alignment horizontal="right" wrapText="1"/>
    </xf>
    <xf numFmtId="4" fontId="17" fillId="7" borderId="0" xfId="0" applyNumberFormat="1" applyFont="1" applyFill="1" applyAlignment="1">
      <alignment horizontal="right"/>
    </xf>
    <xf numFmtId="4" fontId="51" fillId="10" borderId="0" xfId="0" applyNumberFormat="1" applyFont="1" applyFill="1"/>
    <xf numFmtId="4" fontId="51" fillId="10" borderId="0" xfId="0" applyNumberFormat="1" applyFont="1" applyFill="1" applyAlignment="1">
      <alignment horizontal="right"/>
    </xf>
    <xf numFmtId="4" fontId="51" fillId="7" borderId="0" xfId="0" applyNumberFormat="1" applyFont="1" applyFill="1"/>
    <xf numFmtId="4" fontId="51" fillId="7" borderId="0" xfId="0" applyNumberFormat="1" applyFont="1" applyFill="1" applyAlignment="1">
      <alignment horizontal="right"/>
    </xf>
    <xf numFmtId="0" fontId="51" fillId="10" borderId="0" xfId="0" applyFont="1" applyFill="1" applyAlignment="1">
      <alignment wrapText="1"/>
    </xf>
    <xf numFmtId="49" fontId="51" fillId="10" borderId="0" xfId="0" applyNumberFormat="1" applyFont="1" applyFill="1" applyAlignment="1">
      <alignment horizontal="center"/>
    </xf>
    <xf numFmtId="0" fontId="33" fillId="10" borderId="0" xfId="0" applyFont="1" applyFill="1" applyAlignment="1">
      <alignment horizontal="center"/>
    </xf>
    <xf numFmtId="0" fontId="58" fillId="7" borderId="0" xfId="0" applyFont="1" applyFill="1" applyAlignment="1">
      <alignment wrapText="1"/>
    </xf>
    <xf numFmtId="4" fontId="58" fillId="7" borderId="0" xfId="0" applyNumberFormat="1" applyFont="1" applyFill="1"/>
    <xf numFmtId="4" fontId="58" fillId="7" borderId="0" xfId="0" applyNumberFormat="1" applyFont="1" applyFill="1" applyAlignment="1">
      <alignment horizontal="right"/>
    </xf>
    <xf numFmtId="4" fontId="11" fillId="7" borderId="0" xfId="0" applyNumberFormat="1" applyFont="1" applyFill="1" applyAlignment="1">
      <alignment horizontal="right"/>
    </xf>
    <xf numFmtId="0" fontId="59" fillId="0" borderId="0" xfId="0" applyFont="1" applyAlignment="1">
      <alignment horizontal="left" wrapText="1"/>
    </xf>
    <xf numFmtId="4" fontId="59" fillId="7" borderId="0" xfId="0" applyNumberFormat="1" applyFont="1" applyFill="1"/>
    <xf numFmtId="4" fontId="59" fillId="7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3" fillId="7" borderId="0" xfId="0" applyFont="1" applyFill="1" applyAlignment="1">
      <alignment wrapText="1"/>
    </xf>
    <xf numFmtId="4" fontId="63" fillId="7" borderId="0" xfId="0" applyNumberFormat="1" applyFont="1" applyFill="1"/>
    <xf numFmtId="4" fontId="63" fillId="7" borderId="0" xfId="0" applyNumberFormat="1" applyFont="1" applyFill="1" applyAlignment="1">
      <alignment horizontal="right"/>
    </xf>
    <xf numFmtId="10" fontId="10" fillId="10" borderId="11" xfId="2" applyNumberFormat="1" applyFont="1" applyFill="1" applyBorder="1"/>
    <xf numFmtId="0" fontId="10" fillId="11" borderId="0" xfId="0" applyFont="1" applyFill="1"/>
    <xf numFmtId="168" fontId="10" fillId="11" borderId="0" xfId="0" applyNumberFormat="1" applyFont="1" applyFill="1"/>
    <xf numFmtId="10" fontId="10" fillId="11" borderId="11" xfId="0" applyNumberFormat="1" applyFont="1" applyFill="1" applyBorder="1"/>
    <xf numFmtId="0" fontId="27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wrapText="1"/>
    </xf>
    <xf numFmtId="166" fontId="10" fillId="5" borderId="0" xfId="0" applyNumberFormat="1" applyFont="1" applyFill="1" applyAlignment="1">
      <alignment horizontal="right"/>
    </xf>
    <xf numFmtId="0" fontId="32" fillId="6" borderId="0" xfId="0" applyFont="1" applyFill="1" applyAlignment="1">
      <alignment horizontal="center"/>
    </xf>
    <xf numFmtId="0" fontId="32" fillId="6" borderId="0" xfId="0" applyFont="1" applyFill="1" applyAlignment="1">
      <alignment wrapText="1"/>
    </xf>
    <xf numFmtId="166" fontId="32" fillId="6" borderId="0" xfId="0" applyNumberFormat="1" applyFont="1" applyFill="1"/>
    <xf numFmtId="0" fontId="40" fillId="0" borderId="0" xfId="0" applyFont="1" applyAlignment="1">
      <alignment horizontal="center"/>
    </xf>
    <xf numFmtId="0" fontId="40" fillId="0" borderId="0" xfId="0" applyFont="1"/>
    <xf numFmtId="166" fontId="40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wrapText="1"/>
    </xf>
    <xf numFmtId="166" fontId="32" fillId="0" borderId="0" xfId="0" applyNumberFormat="1" applyFont="1"/>
    <xf numFmtId="0" fontId="40" fillId="0" borderId="0" xfId="0" applyFont="1" applyAlignment="1">
      <alignment wrapText="1"/>
    </xf>
    <xf numFmtId="0" fontId="32" fillId="0" borderId="0" xfId="0" applyFont="1"/>
    <xf numFmtId="0" fontId="13" fillId="0" borderId="0" xfId="0" applyFont="1"/>
    <xf numFmtId="0" fontId="13" fillId="0" borderId="0" xfId="0" applyFont="1" applyAlignment="1">
      <alignment horizontal="center" wrapText="1"/>
    </xf>
    <xf numFmtId="4" fontId="43" fillId="7" borderId="0" xfId="0" applyNumberFormat="1" applyFont="1" applyFill="1" applyAlignment="1">
      <alignment wrapText="1"/>
    </xf>
    <xf numFmtId="4" fontId="12" fillId="6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right"/>
    </xf>
    <xf numFmtId="0" fontId="32" fillId="6" borderId="0" xfId="0" applyFont="1" applyFill="1"/>
    <xf numFmtId="166" fontId="12" fillId="10" borderId="0" xfId="0" applyNumberFormat="1" applyFont="1" applyFill="1"/>
    <xf numFmtId="0" fontId="18" fillId="6" borderId="0" xfId="0" applyFont="1" applyFill="1" applyAlignment="1">
      <alignment horizontal="center"/>
    </xf>
    <xf numFmtId="0" fontId="18" fillId="6" borderId="0" xfId="0" applyFont="1" applyFill="1" applyAlignment="1">
      <alignment wrapText="1"/>
    </xf>
    <xf numFmtId="166" fontId="18" fillId="6" borderId="0" xfId="0" applyNumberFormat="1" applyFont="1" applyFill="1"/>
    <xf numFmtId="0" fontId="32" fillId="10" borderId="0" xfId="0" applyFont="1" applyFill="1" applyAlignment="1">
      <alignment horizontal="center"/>
    </xf>
    <xf numFmtId="0" fontId="66" fillId="10" borderId="0" xfId="0" applyFont="1" applyFill="1"/>
    <xf numFmtId="166" fontId="32" fillId="10" borderId="0" xfId="0" applyNumberFormat="1" applyFont="1" applyFill="1"/>
    <xf numFmtId="0" fontId="65" fillId="10" borderId="0" xfId="0" applyFont="1" applyFill="1" applyAlignment="1">
      <alignment wrapText="1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8" xfId="0" applyFont="1" applyBorder="1"/>
    <xf numFmtId="166" fontId="32" fillId="0" borderId="8" xfId="0" applyNumberFormat="1" applyFont="1" applyBorder="1"/>
    <xf numFmtId="10" fontId="32" fillId="0" borderId="9" xfId="2" applyNumberFormat="1" applyFont="1" applyBorder="1"/>
    <xf numFmtId="0" fontId="51" fillId="10" borderId="10" xfId="0" applyFont="1" applyFill="1" applyBorder="1" applyAlignment="1">
      <alignment horizontal="center"/>
    </xf>
    <xf numFmtId="166" fontId="50" fillId="0" borderId="0" xfId="0" applyNumberFormat="1" applyFont="1" applyAlignment="1">
      <alignment horizontal="right"/>
    </xf>
    <xf numFmtId="166" fontId="10" fillId="6" borderId="0" xfId="0" applyNumberFormat="1" applyFont="1" applyFill="1" applyAlignment="1">
      <alignment horizontal="right"/>
    </xf>
    <xf numFmtId="166" fontId="50" fillId="0" borderId="0" xfId="0" applyNumberFormat="1" applyFont="1"/>
    <xf numFmtId="0" fontId="50" fillId="10" borderId="0" xfId="0" applyFont="1" applyFill="1"/>
    <xf numFmtId="4" fontId="10" fillId="10" borderId="0" xfId="0" applyNumberFormat="1" applyFont="1" applyFill="1" applyAlignment="1">
      <alignment horizontal="right"/>
    </xf>
    <xf numFmtId="0" fontId="52" fillId="7" borderId="0" xfId="0" applyFont="1" applyFill="1" applyAlignment="1">
      <alignment horizontal="left" vertical="top" wrapText="1"/>
    </xf>
    <xf numFmtId="166" fontId="51" fillId="7" borderId="0" xfId="0" applyNumberFormat="1" applyFont="1" applyFill="1" applyAlignment="1">
      <alignment horizontal="right"/>
    </xf>
    <xf numFmtId="166" fontId="51" fillId="7" borderId="0" xfId="0" applyNumberFormat="1" applyFont="1" applyFill="1"/>
    <xf numFmtId="49" fontId="52" fillId="7" borderId="0" xfId="0" applyNumberFormat="1" applyFont="1" applyFill="1" applyAlignment="1">
      <alignment wrapText="1"/>
    </xf>
    <xf numFmtId="0" fontId="52" fillId="7" borderId="0" xfId="0" applyFont="1" applyFill="1"/>
    <xf numFmtId="0" fontId="52" fillId="10" borderId="0" xfId="0" applyFont="1" applyFill="1"/>
    <xf numFmtId="166" fontId="51" fillId="10" borderId="0" xfId="0" applyNumberFormat="1" applyFont="1" applyFill="1" applyAlignment="1">
      <alignment horizontal="right"/>
    </xf>
    <xf numFmtId="166" fontId="51" fillId="10" borderId="0" xfId="0" applyNumberFormat="1" applyFont="1" applyFill="1"/>
    <xf numFmtId="0" fontId="52" fillId="10" borderId="0" xfId="0" applyFont="1" applyFill="1" applyAlignment="1">
      <alignment wrapText="1"/>
    </xf>
    <xf numFmtId="2" fontId="10" fillId="10" borderId="0" xfId="0" applyNumberFormat="1" applyFont="1" applyFill="1"/>
    <xf numFmtId="2" fontId="10" fillId="10" borderId="11" xfId="0" applyNumberFormat="1" applyFont="1" applyFill="1" applyBorder="1"/>
    <xf numFmtId="0" fontId="10" fillId="7" borderId="7" xfId="0" applyFont="1" applyFill="1" applyBorder="1" applyAlignment="1">
      <alignment horizontal="center"/>
    </xf>
    <xf numFmtId="0" fontId="52" fillId="7" borderId="8" xfId="0" applyFont="1" applyFill="1" applyBorder="1" applyAlignment="1">
      <alignment wrapText="1"/>
    </xf>
    <xf numFmtId="2" fontId="56" fillId="7" borderId="8" xfId="0" applyNumberFormat="1" applyFont="1" applyFill="1" applyBorder="1"/>
    <xf numFmtId="2" fontId="56" fillId="7" borderId="9" xfId="0" applyNumberFormat="1" applyFont="1" applyFill="1" applyBorder="1"/>
    <xf numFmtId="0" fontId="51" fillId="7" borderId="7" xfId="0" applyFont="1" applyFill="1" applyBorder="1" applyAlignment="1">
      <alignment horizontal="center" vertical="center"/>
    </xf>
    <xf numFmtId="166" fontId="51" fillId="7" borderId="8" xfId="0" applyNumberFormat="1" applyFont="1" applyFill="1" applyBorder="1" applyAlignment="1">
      <alignment horizontal="right"/>
    </xf>
    <xf numFmtId="166" fontId="51" fillId="7" borderId="8" xfId="0" applyNumberFormat="1" applyFont="1" applyFill="1" applyBorder="1"/>
    <xf numFmtId="49" fontId="3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7" fillId="5" borderId="1" xfId="0" applyFont="1" applyFill="1" applyBorder="1" applyAlignment="1">
      <alignment horizontal="center"/>
    </xf>
    <xf numFmtId="0" fontId="48" fillId="5" borderId="2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/>
    </xf>
    <xf numFmtId="0" fontId="12" fillId="7" borderId="0" xfId="0" applyFont="1" applyFill="1"/>
    <xf numFmtId="0" fontId="0" fillId="0" borderId="0" xfId="0" applyAlignment="1">
      <alignment horizontal="right" wrapText="1"/>
    </xf>
    <xf numFmtId="0" fontId="0" fillId="0" borderId="0" xfId="0" applyAlignment="1">
      <alignment horizontal="left" vertical="center" wrapText="1"/>
    </xf>
    <xf numFmtId="165" fontId="13" fillId="0" borderId="0" xfId="0" applyNumberFormat="1" applyFont="1" applyAlignment="1">
      <alignment horizontal="left" wrapText="1"/>
    </xf>
    <xf numFmtId="0" fontId="49" fillId="5" borderId="4" xfId="0" applyFont="1" applyFill="1" applyBorder="1" applyAlignment="1">
      <alignment horizontal="center" vertical="top" wrapText="1"/>
    </xf>
    <xf numFmtId="0" fontId="49" fillId="5" borderId="5" xfId="0" applyFont="1" applyFill="1" applyBorder="1" applyAlignment="1">
      <alignment horizontal="center" vertical="top"/>
    </xf>
    <xf numFmtId="0" fontId="49" fillId="5" borderId="6" xfId="0" applyFont="1" applyFill="1" applyBorder="1" applyAlignment="1">
      <alignment horizontal="center" vertical="top"/>
    </xf>
    <xf numFmtId="0" fontId="49" fillId="5" borderId="7" xfId="0" applyFont="1" applyFill="1" applyBorder="1" applyAlignment="1">
      <alignment horizontal="center" vertical="top"/>
    </xf>
    <xf numFmtId="0" fontId="49" fillId="5" borderId="8" xfId="0" applyFont="1" applyFill="1" applyBorder="1" applyAlignment="1">
      <alignment horizontal="center" vertical="top"/>
    </xf>
    <xf numFmtId="0" fontId="49" fillId="5" borderId="9" xfId="0" applyFont="1" applyFill="1" applyBorder="1" applyAlignment="1">
      <alignment horizontal="center" vertical="top"/>
    </xf>
    <xf numFmtId="0" fontId="48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5" fillId="15" borderId="1" xfId="0" applyFont="1" applyFill="1" applyBorder="1" applyAlignment="1">
      <alignment horizontal="center" wrapText="1"/>
    </xf>
    <xf numFmtId="0" fontId="25" fillId="15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6" borderId="10" xfId="0" applyFont="1" applyFill="1" applyBorder="1"/>
    <xf numFmtId="0" fontId="10" fillId="6" borderId="0" xfId="0" applyFont="1" applyFill="1"/>
    <xf numFmtId="0" fontId="25" fillId="15" borderId="1" xfId="0" applyFont="1" applyFill="1" applyBorder="1" applyAlignment="1">
      <alignment horizontal="center"/>
    </xf>
    <xf numFmtId="0" fontId="25" fillId="15" borderId="2" xfId="0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3" fillId="15" borderId="20" xfId="0" applyFont="1" applyFill="1" applyBorder="1" applyAlignment="1">
      <alignment horizontal="center"/>
    </xf>
    <xf numFmtId="0" fontId="73" fillId="15" borderId="21" xfId="0" applyFont="1" applyFill="1" applyBorder="1" applyAlignment="1">
      <alignment horizontal="center"/>
    </xf>
    <xf numFmtId="0" fontId="73" fillId="15" borderId="22" xfId="0" applyFont="1" applyFill="1" applyBorder="1" applyAlignment="1">
      <alignment horizontal="center"/>
    </xf>
    <xf numFmtId="0" fontId="73" fillId="15" borderId="23" xfId="0" applyFont="1" applyFill="1" applyBorder="1" applyAlignment="1">
      <alignment horizontal="center"/>
    </xf>
    <xf numFmtId="0" fontId="73" fillId="15" borderId="24" xfId="0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18" fillId="11" borderId="11" xfId="2" applyNumberFormat="1" applyFont="1" applyFill="1" applyBorder="1" applyAlignment="1">
      <alignment horizontal="right"/>
    </xf>
    <xf numFmtId="0" fontId="10" fillId="14" borderId="10" xfId="0" applyFont="1" applyFill="1" applyBorder="1" applyAlignment="1">
      <alignment horizontal="center"/>
    </xf>
    <xf numFmtId="0" fontId="10" fillId="14" borderId="0" xfId="0" applyFont="1" applyFill="1" applyAlignment="1">
      <alignment horizontal="center"/>
    </xf>
    <xf numFmtId="0" fontId="10" fillId="14" borderId="0" xfId="0" applyFont="1" applyFill="1" applyAlignment="1">
      <alignment wrapText="1"/>
    </xf>
    <xf numFmtId="0" fontId="10" fillId="14" borderId="0" xfId="0" applyFont="1" applyFill="1"/>
    <xf numFmtId="166" fontId="10" fillId="14" borderId="0" xfId="0" applyNumberFormat="1" applyFont="1" applyFill="1" applyAlignment="1">
      <alignment horizontal="right"/>
    </xf>
    <xf numFmtId="10" fontId="10" fillId="14" borderId="11" xfId="2" applyNumberFormat="1" applyFont="1" applyFill="1" applyBorder="1" applyAlignment="1">
      <alignment horizontal="right"/>
    </xf>
    <xf numFmtId="0" fontId="18" fillId="11" borderId="10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18" fillId="11" borderId="0" xfId="0" applyFont="1" applyFill="1" applyAlignment="1">
      <alignment horizontal="left" wrapText="1"/>
    </xf>
    <xf numFmtId="166" fontId="18" fillId="11" borderId="0" xfId="0" applyNumberFormat="1" applyFont="1" applyFill="1" applyAlignment="1">
      <alignment horizontal="right"/>
    </xf>
  </cellXfs>
  <cellStyles count="4">
    <cellStyle name="Normal 2" xfId="1" xr:uid="{00000000-0005-0000-0000-000002000000}"/>
    <cellStyle name="Normalno" xfId="0" builtinId="0"/>
    <cellStyle name="Postotak" xfId="2" builtinId="5"/>
    <cellStyle name="Zarez" xfId="3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9"/>
  <sheetViews>
    <sheetView topLeftCell="A34" workbookViewId="0">
      <selection activeCell="O11" sqref="O11"/>
    </sheetView>
  </sheetViews>
  <sheetFormatPr defaultRowHeight="15"/>
  <cols>
    <col min="1" max="1" width="3.140625" customWidth="1"/>
    <col min="2" max="2" width="2.28515625" customWidth="1"/>
    <col min="3" max="3" width="4" customWidth="1"/>
    <col min="4" max="4" width="27.140625" customWidth="1"/>
    <col min="5" max="5" width="21.140625" customWidth="1"/>
    <col min="6" max="6" width="18.28515625" customWidth="1"/>
    <col min="7" max="7" width="13.42578125" customWidth="1"/>
    <col min="8" max="8" width="9.140625" customWidth="1"/>
    <col min="9" max="9" width="11.28515625" customWidth="1"/>
    <col min="10" max="10" width="13.85546875" bestFit="1" customWidth="1"/>
    <col min="11" max="11" width="13.28515625" bestFit="1" customWidth="1"/>
  </cols>
  <sheetData>
    <row r="1" spans="2:10">
      <c r="H1" s="1147"/>
      <c r="I1" s="1148"/>
    </row>
    <row r="2" spans="2:10" ht="18.600000000000001" customHeight="1">
      <c r="B2" s="1153" t="s">
        <v>740</v>
      </c>
      <c r="C2" s="1153"/>
      <c r="D2" s="1153"/>
      <c r="E2" s="1153"/>
      <c r="F2" s="1153"/>
      <c r="G2" s="1153"/>
      <c r="H2" s="1153"/>
      <c r="I2" s="1153"/>
    </row>
    <row r="3" spans="2:10" ht="15.75" thickBot="1">
      <c r="B3" s="1155"/>
      <c r="C3" s="1155"/>
      <c r="D3" s="1155"/>
      <c r="E3" s="1155"/>
      <c r="F3" s="1155"/>
      <c r="G3" s="1155"/>
      <c r="H3" s="1155"/>
      <c r="I3" s="1155"/>
    </row>
    <row r="4" spans="2:10">
      <c r="B4" s="1156" t="s">
        <v>828</v>
      </c>
      <c r="C4" s="1157"/>
      <c r="D4" s="1157"/>
      <c r="E4" s="1157"/>
      <c r="F4" s="1157"/>
      <c r="G4" s="1157"/>
      <c r="H4" s="1157"/>
      <c r="I4" s="1158"/>
    </row>
    <row r="5" spans="2:10" ht="29.25" customHeight="1" thickBot="1">
      <c r="B5" s="1159"/>
      <c r="C5" s="1160"/>
      <c r="D5" s="1160"/>
      <c r="E5" s="1160"/>
      <c r="F5" s="1160"/>
      <c r="G5" s="1160"/>
      <c r="H5" s="1160"/>
      <c r="I5" s="1161"/>
      <c r="J5" s="362"/>
    </row>
    <row r="6" spans="2:10" ht="13.5" customHeight="1" thickBot="1">
      <c r="B6" s="18"/>
      <c r="C6" s="18"/>
      <c r="D6" s="18"/>
      <c r="E6" s="18"/>
      <c r="F6" s="18"/>
      <c r="G6" s="18"/>
      <c r="H6" s="18"/>
      <c r="I6" s="18"/>
    </row>
    <row r="7" spans="2:10" ht="19.5" thickBot="1">
      <c r="B7" s="1162" t="s">
        <v>613</v>
      </c>
      <c r="C7" s="1150"/>
      <c r="D7" s="1150"/>
      <c r="E7" s="1150"/>
      <c r="F7" s="1150"/>
      <c r="G7" s="1150"/>
      <c r="H7" s="1150"/>
      <c r="I7" s="1151"/>
    </row>
    <row r="9" spans="2:10">
      <c r="B9" s="1163" t="s">
        <v>231</v>
      </c>
      <c r="C9" s="1163"/>
      <c r="D9" s="1163"/>
      <c r="E9" s="1163"/>
      <c r="F9" s="1163"/>
      <c r="G9" s="1163"/>
      <c r="H9" s="1163"/>
      <c r="I9" s="1163"/>
    </row>
    <row r="10" spans="2:10" ht="15.75" thickBot="1"/>
    <row r="11" spans="2:10" ht="19.5" thickBot="1">
      <c r="B11" s="1149" t="s">
        <v>612</v>
      </c>
      <c r="C11" s="1150"/>
      <c r="D11" s="1150"/>
      <c r="E11" s="1150"/>
      <c r="F11" s="1150"/>
      <c r="G11" s="1150"/>
      <c r="H11" s="1150"/>
      <c r="I11" s="1151"/>
    </row>
    <row r="12" spans="2:10" ht="30.75" customHeight="1">
      <c r="B12" s="1164" t="s">
        <v>699</v>
      </c>
      <c r="C12" s="1164"/>
      <c r="D12" s="1164"/>
      <c r="E12" s="1164"/>
      <c r="F12" s="1164"/>
      <c r="G12" s="1164"/>
      <c r="H12" s="1164"/>
      <c r="I12" s="1164"/>
    </row>
    <row r="13" spans="2:10" ht="14.25" customHeight="1">
      <c r="B13" s="28"/>
      <c r="C13" s="28"/>
      <c r="D13" s="28"/>
      <c r="E13" s="28"/>
      <c r="F13" s="28"/>
      <c r="G13" s="28"/>
      <c r="H13" s="28"/>
      <c r="I13" s="28"/>
    </row>
    <row r="14" spans="2:10">
      <c r="C14" s="1152" t="s">
        <v>619</v>
      </c>
      <c r="D14" s="1152"/>
      <c r="E14" s="1152"/>
    </row>
    <row r="15" spans="2:10" ht="26.25">
      <c r="B15" s="23"/>
      <c r="C15" s="328" t="s">
        <v>131</v>
      </c>
      <c r="D15" s="329" t="s">
        <v>132</v>
      </c>
      <c r="E15" s="329" t="s">
        <v>822</v>
      </c>
      <c r="F15" s="330" t="s">
        <v>667</v>
      </c>
      <c r="G15" s="330" t="s">
        <v>823</v>
      </c>
      <c r="H15" s="330" t="s">
        <v>616</v>
      </c>
      <c r="I15" s="331" t="s">
        <v>617</v>
      </c>
      <c r="J15" s="2"/>
    </row>
    <row r="16" spans="2:10">
      <c r="B16" s="23"/>
      <c r="C16" s="332"/>
      <c r="D16" s="272" t="s">
        <v>542</v>
      </c>
      <c r="E16" s="272" t="s">
        <v>543</v>
      </c>
      <c r="F16" s="316" t="s">
        <v>544</v>
      </c>
      <c r="G16" s="316" t="s">
        <v>545</v>
      </c>
      <c r="H16" s="316" t="s">
        <v>546</v>
      </c>
      <c r="I16" s="333" t="s">
        <v>547</v>
      </c>
      <c r="J16" s="2"/>
    </row>
    <row r="17" spans="2:11" ht="17.45" customHeight="1">
      <c r="B17" s="23"/>
      <c r="C17" s="332"/>
      <c r="D17" s="317" t="s">
        <v>614</v>
      </c>
      <c r="E17" s="318">
        <f>E18+E19</f>
        <v>6662578.6699999999</v>
      </c>
      <c r="F17" s="319">
        <f>F18+F19</f>
        <v>19879000</v>
      </c>
      <c r="G17" s="319">
        <f>G18+G19</f>
        <v>7668166.4300000006</v>
      </c>
      <c r="H17" s="320">
        <f t="shared" ref="H17:H22" si="0">G17/E17</f>
        <v>1.1509307146387513</v>
      </c>
      <c r="I17" s="334">
        <f t="shared" ref="I17:I22" si="1">G17/F17</f>
        <v>0.38574206096886166</v>
      </c>
      <c r="J17" s="2"/>
    </row>
    <row r="18" spans="2:11" ht="21" customHeight="1">
      <c r="B18" s="7"/>
      <c r="C18" s="335">
        <v>6</v>
      </c>
      <c r="D18" s="269" t="s">
        <v>133</v>
      </c>
      <c r="E18" s="321">
        <v>6532507.8099999996</v>
      </c>
      <c r="F18" s="296">
        <f>PRIHODI!D7</f>
        <v>19719000</v>
      </c>
      <c r="G18" s="296">
        <f>PRIHODI!E7</f>
        <v>7518918.8900000006</v>
      </c>
      <c r="H18" s="297">
        <f t="shared" si="0"/>
        <v>1.1510003674989868</v>
      </c>
      <c r="I18" s="336">
        <f t="shared" si="1"/>
        <v>0.38130325523606678</v>
      </c>
      <c r="J18" s="2"/>
      <c r="K18" s="2"/>
    </row>
    <row r="19" spans="2:11" ht="30">
      <c r="B19" s="7"/>
      <c r="C19" s="335">
        <v>7</v>
      </c>
      <c r="D19" s="322" t="s">
        <v>134</v>
      </c>
      <c r="E19" s="323">
        <v>130070.86</v>
      </c>
      <c r="F19" s="296">
        <f>PRIHODI!D89</f>
        <v>160000</v>
      </c>
      <c r="G19" s="296">
        <f>PRIHODI!E89</f>
        <v>149247.53999999998</v>
      </c>
      <c r="H19" s="297">
        <f t="shared" si="0"/>
        <v>1.147432560990217</v>
      </c>
      <c r="I19" s="336">
        <f t="shared" si="1"/>
        <v>0.93279712499999989</v>
      </c>
      <c r="J19" s="2"/>
      <c r="K19" s="2"/>
    </row>
    <row r="20" spans="2:11" ht="19.149999999999999" customHeight="1">
      <c r="B20" s="7"/>
      <c r="C20" s="337"/>
      <c r="D20" s="324" t="s">
        <v>615</v>
      </c>
      <c r="E20" s="325">
        <f>E21+E22</f>
        <v>7253333.3799999999</v>
      </c>
      <c r="F20" s="326">
        <f>F21+F22</f>
        <v>20544000</v>
      </c>
      <c r="G20" s="326">
        <f>G21+G22</f>
        <v>8569515.2300000004</v>
      </c>
      <c r="H20" s="327">
        <f t="shared" si="0"/>
        <v>1.181458893593555</v>
      </c>
      <c r="I20" s="338">
        <f t="shared" si="1"/>
        <v>0.41712983012071653</v>
      </c>
      <c r="J20" s="2"/>
      <c r="K20" s="2"/>
    </row>
    <row r="21" spans="2:11" ht="19.899999999999999" customHeight="1">
      <c r="B21" s="7"/>
      <c r="C21" s="335">
        <v>3</v>
      </c>
      <c r="D21" s="269" t="s">
        <v>135</v>
      </c>
      <c r="E21" s="321">
        <f>RASHODI!C7</f>
        <v>7065599.7400000002</v>
      </c>
      <c r="F21" s="296">
        <f>RASHODI!D7</f>
        <v>17485000</v>
      </c>
      <c r="G21" s="296">
        <f>RASHODI!E7</f>
        <v>8206532.9800000004</v>
      </c>
      <c r="H21" s="297">
        <f t="shared" si="0"/>
        <v>1.1614771968387783</v>
      </c>
      <c r="I21" s="336">
        <f t="shared" si="1"/>
        <v>0.469347039176437</v>
      </c>
      <c r="J21" s="2"/>
      <c r="K21" s="2"/>
    </row>
    <row r="22" spans="2:11" ht="30">
      <c r="B22" s="7"/>
      <c r="C22" s="335">
        <v>4</v>
      </c>
      <c r="D22" s="322" t="s">
        <v>136</v>
      </c>
      <c r="E22" s="323">
        <f>RASHODI!C105</f>
        <v>187733.63999999998</v>
      </c>
      <c r="F22" s="296">
        <f>RASHODI!D105</f>
        <v>3059000</v>
      </c>
      <c r="G22" s="296">
        <f>RASHODI!E105</f>
        <v>362982.24999999994</v>
      </c>
      <c r="H22" s="297">
        <f t="shared" si="0"/>
        <v>1.9334960425845893</v>
      </c>
      <c r="I22" s="336">
        <f t="shared" si="1"/>
        <v>0.11866042824452433</v>
      </c>
      <c r="J22" s="2"/>
      <c r="K22" s="2"/>
    </row>
    <row r="23" spans="2:11" ht="24.6" customHeight="1">
      <c r="B23" s="24"/>
      <c r="C23" s="346"/>
      <c r="D23" s="347" t="s">
        <v>137</v>
      </c>
      <c r="E23" s="348">
        <f>E17-E20</f>
        <v>-590754.71</v>
      </c>
      <c r="F23" s="349">
        <f>F17-F20</f>
        <v>-665000</v>
      </c>
      <c r="G23" s="349">
        <f>G17-G20</f>
        <v>-901348.79999999981</v>
      </c>
      <c r="H23" s="349"/>
      <c r="I23" s="350"/>
      <c r="J23" s="2"/>
    </row>
    <row r="24" spans="2:11">
      <c r="J24" s="2"/>
    </row>
    <row r="25" spans="2:11">
      <c r="C25" s="1152" t="s">
        <v>618</v>
      </c>
      <c r="D25" s="1152"/>
      <c r="E25" s="1152"/>
      <c r="J25" s="2"/>
    </row>
    <row r="26" spans="2:11" ht="26.25">
      <c r="B26" s="4"/>
      <c r="C26" s="328" t="s">
        <v>138</v>
      </c>
      <c r="D26" s="341" t="s">
        <v>139</v>
      </c>
      <c r="E26" s="329" t="s">
        <v>824</v>
      </c>
      <c r="F26" s="330" t="s">
        <v>667</v>
      </c>
      <c r="G26" s="330" t="s">
        <v>700</v>
      </c>
      <c r="H26" s="330" t="s">
        <v>616</v>
      </c>
      <c r="I26" s="331" t="s">
        <v>617</v>
      </c>
    </row>
    <row r="27" spans="2:11">
      <c r="B27" s="4"/>
      <c r="C27" s="332"/>
      <c r="D27" s="283" t="s">
        <v>542</v>
      </c>
      <c r="E27" s="272" t="s">
        <v>543</v>
      </c>
      <c r="F27" s="316" t="s">
        <v>544</v>
      </c>
      <c r="G27" s="316" t="s">
        <v>545</v>
      </c>
      <c r="H27" s="316" t="s">
        <v>546</v>
      </c>
      <c r="I27" s="342" t="s">
        <v>547</v>
      </c>
    </row>
    <row r="28" spans="2:11" ht="30">
      <c r="C28" s="282"/>
      <c r="D28" s="322" t="s">
        <v>140</v>
      </c>
      <c r="E28" s="323">
        <v>0</v>
      </c>
      <c r="F28" s="296">
        <v>65000</v>
      </c>
      <c r="G28" s="296">
        <v>3000</v>
      </c>
      <c r="H28" s="296">
        <v>0</v>
      </c>
      <c r="I28" s="343">
        <v>0</v>
      </c>
      <c r="J28" s="2"/>
    </row>
    <row r="29" spans="2:11" ht="30">
      <c r="C29" s="282"/>
      <c r="D29" s="322" t="s">
        <v>141</v>
      </c>
      <c r="E29" s="323">
        <v>0</v>
      </c>
      <c r="F29" s="296">
        <v>0</v>
      </c>
      <c r="G29" s="296">
        <v>0</v>
      </c>
      <c r="H29" s="296">
        <v>0</v>
      </c>
      <c r="I29" s="343">
        <v>0</v>
      </c>
      <c r="J29" s="2"/>
    </row>
    <row r="30" spans="2:11">
      <c r="B30" s="5"/>
      <c r="C30" s="344"/>
      <c r="D30" s="339" t="s">
        <v>620</v>
      </c>
      <c r="E30" s="340">
        <v>0</v>
      </c>
      <c r="F30" s="26">
        <f>F28-F29</f>
        <v>65000</v>
      </c>
      <c r="G30" s="26">
        <v>3000</v>
      </c>
      <c r="H30" s="26">
        <v>0</v>
      </c>
      <c r="I30" s="345">
        <v>0</v>
      </c>
      <c r="J30" s="2"/>
    </row>
    <row r="31" spans="2:11" ht="30">
      <c r="B31" s="5"/>
      <c r="C31" s="351"/>
      <c r="D31" s="352" t="s">
        <v>621</v>
      </c>
      <c r="E31" s="353">
        <v>1385660.35</v>
      </c>
      <c r="F31" s="298">
        <v>600000</v>
      </c>
      <c r="G31" s="298">
        <v>315174.03999999998</v>
      </c>
      <c r="H31" s="299">
        <f>G31/E31</f>
        <v>0.22745403662593069</v>
      </c>
      <c r="I31" s="354">
        <f>G31/F31</f>
        <v>0.52529006666666667</v>
      </c>
      <c r="J31" s="2"/>
      <c r="K31" s="2"/>
    </row>
    <row r="32" spans="2:11" ht="30">
      <c r="B32" s="5"/>
      <c r="C32" s="355"/>
      <c r="D32" s="356" t="s">
        <v>622</v>
      </c>
      <c r="E32" s="357">
        <v>794905.64</v>
      </c>
      <c r="F32" s="358">
        <v>0</v>
      </c>
      <c r="G32" s="359">
        <v>-583174.76</v>
      </c>
      <c r="H32" s="360">
        <f>G32/E32</f>
        <v>-0.73364023433020298</v>
      </c>
      <c r="I32" s="361">
        <v>0</v>
      </c>
      <c r="J32" s="2"/>
      <c r="K32" s="2"/>
    </row>
    <row r="33" spans="2:11">
      <c r="B33" s="5"/>
      <c r="C33" s="5"/>
      <c r="D33" s="25"/>
      <c r="E33" s="25"/>
      <c r="F33" s="26"/>
      <c r="G33" s="26"/>
      <c r="H33" s="26"/>
      <c r="I33" s="26"/>
      <c r="K33" s="2"/>
    </row>
    <row r="34" spans="2:11">
      <c r="D34" s="8"/>
      <c r="E34" s="8"/>
      <c r="F34" s="9"/>
      <c r="K34" s="11"/>
    </row>
    <row r="35" spans="2:11">
      <c r="D35" s="8"/>
      <c r="E35" s="8"/>
      <c r="F35" s="10" t="s">
        <v>257</v>
      </c>
      <c r="K35" s="11"/>
    </row>
    <row r="36" spans="2:11">
      <c r="D36" s="8"/>
      <c r="E36" s="8"/>
      <c r="F36" s="10"/>
    </row>
    <row r="37" spans="2:11" ht="30.75" hidden="1" customHeight="1">
      <c r="B37" s="1154" t="s">
        <v>715</v>
      </c>
      <c r="C37" s="1154"/>
      <c r="D37" s="1154"/>
      <c r="E37" s="1154"/>
      <c r="F37" s="1154"/>
      <c r="G37" s="1154"/>
      <c r="H37" s="1154"/>
      <c r="I37" s="1154"/>
    </row>
    <row r="38" spans="2:11" ht="13.5" customHeight="1">
      <c r="B38" s="1154"/>
      <c r="C38" s="1154"/>
      <c r="D38" s="1154"/>
      <c r="E38" s="1154"/>
      <c r="F38" s="1154"/>
      <c r="G38" s="1154"/>
      <c r="H38" s="1154"/>
      <c r="I38" s="1154"/>
    </row>
    <row r="39" spans="2:11">
      <c r="B39" s="1154"/>
      <c r="C39" s="1154"/>
      <c r="D39" s="1154"/>
      <c r="E39" s="1154"/>
      <c r="F39" s="1154"/>
      <c r="G39" s="1154"/>
      <c r="H39" s="1154"/>
      <c r="I39" s="1154"/>
    </row>
  </sheetData>
  <mergeCells count="11">
    <mergeCell ref="B37:I39"/>
    <mergeCell ref="B3:I3"/>
    <mergeCell ref="B4:I5"/>
    <mergeCell ref="B7:I7"/>
    <mergeCell ref="B9:I9"/>
    <mergeCell ref="B12:I12"/>
    <mergeCell ref="H1:I1"/>
    <mergeCell ref="B11:I11"/>
    <mergeCell ref="C25:E25"/>
    <mergeCell ref="C14:E14"/>
    <mergeCell ref="B2:I2"/>
  </mergeCells>
  <pageMargins left="0.31" right="0.7" top="0.75" bottom="0.75" header="0.3" footer="0.3"/>
  <pageSetup paperSize="9" scale="84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63"/>
  <sheetViews>
    <sheetView topLeftCell="A127" workbookViewId="0">
      <selection activeCell="F76" sqref="F76"/>
    </sheetView>
  </sheetViews>
  <sheetFormatPr defaultRowHeight="15.75"/>
  <cols>
    <col min="1" max="1" width="21" style="35" customWidth="1"/>
    <col min="2" max="2" width="17.5703125" style="35" customWidth="1"/>
    <col min="3" max="3" width="59.5703125" style="35" customWidth="1"/>
    <col min="4" max="4" width="19.85546875" style="35" customWidth="1"/>
    <col min="5" max="5" width="19.140625" style="29" customWidth="1"/>
    <col min="6" max="6" width="14.140625" style="35" customWidth="1"/>
    <col min="7" max="7" width="12.7109375" bestFit="1" customWidth="1"/>
    <col min="8" max="8" width="12" bestFit="1" customWidth="1"/>
  </cols>
  <sheetData>
    <row r="1" spans="1:6" ht="16.5" thickBot="1"/>
    <row r="2" spans="1:6" ht="44.45" customHeight="1">
      <c r="A2" s="37" t="s">
        <v>453</v>
      </c>
      <c r="B2" s="38" t="s">
        <v>0</v>
      </c>
      <c r="C2" s="38" t="s">
        <v>20</v>
      </c>
      <c r="D2" s="39" t="s">
        <v>667</v>
      </c>
      <c r="E2" s="39" t="s">
        <v>708</v>
      </c>
      <c r="F2" s="40" t="s">
        <v>549</v>
      </c>
    </row>
    <row r="3" spans="1:6" ht="17.100000000000001" customHeight="1">
      <c r="A3" s="102" t="s">
        <v>542</v>
      </c>
      <c r="B3" s="655" t="s">
        <v>543</v>
      </c>
      <c r="C3" s="655" t="s">
        <v>544</v>
      </c>
      <c r="D3" s="706" t="s">
        <v>545</v>
      </c>
      <c r="E3" s="706" t="s">
        <v>546</v>
      </c>
      <c r="F3" s="103" t="s">
        <v>547</v>
      </c>
    </row>
    <row r="4" spans="1:6">
      <c r="A4" s="41"/>
      <c r="B4" s="656"/>
      <c r="D4" s="657"/>
      <c r="E4" s="658"/>
      <c r="F4" s="42"/>
    </row>
    <row r="5" spans="1:6" ht="40.5" customHeight="1">
      <c r="A5" s="43"/>
      <c r="B5" s="659"/>
      <c r="C5" s="660" t="s">
        <v>466</v>
      </c>
      <c r="D5" s="661">
        <f>D6</f>
        <v>3244000</v>
      </c>
      <c r="E5" s="661">
        <f>E6</f>
        <v>1102274.01</v>
      </c>
      <c r="F5" s="165">
        <f>E5/D5</f>
        <v>0.33978853575832307</v>
      </c>
    </row>
    <row r="6" spans="1:6" ht="23.25" customHeight="1">
      <c r="A6" s="45" t="s">
        <v>21</v>
      </c>
      <c r="B6" s="662" t="s">
        <v>365</v>
      </c>
      <c r="C6" s="663" t="s">
        <v>572</v>
      </c>
      <c r="D6" s="683">
        <f>D8+D53+D140</f>
        <v>3244000</v>
      </c>
      <c r="E6" s="683">
        <f>E8+E53+E140</f>
        <v>1102274.01</v>
      </c>
      <c r="F6" s="139">
        <f>E6/D6</f>
        <v>0.33978853575832307</v>
      </c>
    </row>
    <row r="7" spans="1:6">
      <c r="A7" s="66"/>
      <c r="B7" s="682"/>
      <c r="C7" s="668"/>
      <c r="D7" s="684"/>
      <c r="E7" s="673"/>
      <c r="F7" s="141"/>
    </row>
    <row r="8" spans="1:6" ht="36" customHeight="1">
      <c r="A8" s="83" t="s">
        <v>23</v>
      </c>
      <c r="B8" s="707">
        <v>1014</v>
      </c>
      <c r="C8" s="418" t="s">
        <v>573</v>
      </c>
      <c r="D8" s="420">
        <f>D10+D21+D34+D44</f>
        <v>620000</v>
      </c>
      <c r="E8" s="419">
        <f>E10+E21+E34+E44</f>
        <v>229070.22</v>
      </c>
      <c r="F8" s="183">
        <f>E8/D8</f>
        <v>0.36946809677419357</v>
      </c>
    </row>
    <row r="9" spans="1:6">
      <c r="A9" s="41"/>
      <c r="B9" s="656"/>
      <c r="D9" s="664"/>
      <c r="E9" s="658"/>
      <c r="F9" s="115"/>
    </row>
    <row r="10" spans="1:6" ht="21.6" customHeight="1">
      <c r="A10" s="111" t="s">
        <v>25</v>
      </c>
      <c r="B10" s="674" t="s">
        <v>366</v>
      </c>
      <c r="C10" s="669" t="s">
        <v>205</v>
      </c>
      <c r="D10" s="675">
        <f>D15</f>
        <v>40000</v>
      </c>
      <c r="E10" s="675">
        <v>27082.3</v>
      </c>
      <c r="F10" s="131">
        <f>E10/D10</f>
        <v>0.67705749999999998</v>
      </c>
    </row>
    <row r="11" spans="1:6" ht="31.5" customHeight="1">
      <c r="A11" s="48" t="s">
        <v>394</v>
      </c>
      <c r="B11" s="676" t="s">
        <v>443</v>
      </c>
      <c r="C11" s="665" t="s">
        <v>421</v>
      </c>
      <c r="D11" s="677">
        <f>D10</f>
        <v>40000</v>
      </c>
      <c r="E11" s="677">
        <f>E10</f>
        <v>27082.3</v>
      </c>
      <c r="F11" s="128">
        <f>E11/D11</f>
        <v>0.67705749999999998</v>
      </c>
    </row>
    <row r="12" spans="1:6" ht="22.5" customHeight="1">
      <c r="A12" s="48" t="s">
        <v>594</v>
      </c>
      <c r="B12" s="676" t="s">
        <v>46</v>
      </c>
      <c r="C12" s="671" t="s">
        <v>595</v>
      </c>
      <c r="D12" s="708">
        <v>20000</v>
      </c>
      <c r="E12" s="708">
        <f>E11</f>
        <v>27082.3</v>
      </c>
      <c r="F12" s="184">
        <f>E12/D12</f>
        <v>1.354115</v>
      </c>
    </row>
    <row r="13" spans="1:6" ht="22.5" customHeight="1">
      <c r="A13" s="48"/>
      <c r="B13" s="676" t="s">
        <v>270</v>
      </c>
      <c r="C13" s="671" t="s">
        <v>604</v>
      </c>
      <c r="D13" s="708">
        <v>20000</v>
      </c>
      <c r="E13" s="708">
        <v>0</v>
      </c>
      <c r="F13" s="184">
        <v>0</v>
      </c>
    </row>
    <row r="14" spans="1:6">
      <c r="A14" s="80"/>
      <c r="B14" s="709"/>
      <c r="C14" s="710"/>
      <c r="D14" s="690"/>
      <c r="E14" s="681"/>
      <c r="F14" s="135"/>
    </row>
    <row r="15" spans="1:6">
      <c r="A15" s="80"/>
      <c r="B15" s="75">
        <v>32</v>
      </c>
      <c r="C15" s="711" t="s">
        <v>30</v>
      </c>
      <c r="D15" s="690">
        <v>40000</v>
      </c>
      <c r="E15" s="690">
        <f>E12</f>
        <v>27082.3</v>
      </c>
      <c r="F15" s="135">
        <f>E15/D15</f>
        <v>0.67705749999999998</v>
      </c>
    </row>
    <row r="16" spans="1:6">
      <c r="A16" s="80"/>
      <c r="B16" s="703">
        <v>323</v>
      </c>
      <c r="C16" s="712" t="s">
        <v>33</v>
      </c>
      <c r="D16" s="445"/>
      <c r="E16" s="445">
        <f>E15</f>
        <v>27082.3</v>
      </c>
      <c r="F16" s="160"/>
    </row>
    <row r="17" spans="1:7">
      <c r="A17" s="80"/>
      <c r="B17" s="703">
        <v>3233</v>
      </c>
      <c r="C17" s="712" t="s">
        <v>472</v>
      </c>
      <c r="D17" s="445"/>
      <c r="E17" s="445">
        <v>497.7</v>
      </c>
      <c r="F17" s="160"/>
    </row>
    <row r="18" spans="1:7">
      <c r="A18" s="80"/>
      <c r="B18" s="703">
        <v>3237</v>
      </c>
      <c r="C18" s="712" t="s">
        <v>476</v>
      </c>
      <c r="D18" s="445"/>
      <c r="E18" s="445">
        <v>17381.150000000001</v>
      </c>
      <c r="F18" s="160"/>
    </row>
    <row r="19" spans="1:7">
      <c r="A19" s="80"/>
      <c r="B19" s="703">
        <v>3239</v>
      </c>
      <c r="C19" s="712" t="s">
        <v>478</v>
      </c>
      <c r="D19" s="445"/>
      <c r="E19" s="445">
        <v>9203.4500000000007</v>
      </c>
      <c r="F19" s="160"/>
    </row>
    <row r="20" spans="1:7">
      <c r="A20" s="84"/>
      <c r="B20" s="709"/>
      <c r="C20" s="694"/>
      <c r="D20" s="713"/>
      <c r="E20" s="681"/>
      <c r="F20" s="185"/>
    </row>
    <row r="21" spans="1:7" ht="15.95" customHeight="1">
      <c r="A21" s="111" t="s">
        <v>25</v>
      </c>
      <c r="B21" s="674" t="s">
        <v>367</v>
      </c>
      <c r="C21" s="669" t="s">
        <v>121</v>
      </c>
      <c r="D21" s="675">
        <f>D27</f>
        <v>320000</v>
      </c>
      <c r="E21" s="675">
        <v>178650.42</v>
      </c>
      <c r="F21" s="131">
        <f>E21/D21</f>
        <v>0.55828256250000008</v>
      </c>
    </row>
    <row r="22" spans="1:7" ht="36" customHeight="1">
      <c r="A22" s="48" t="s">
        <v>394</v>
      </c>
      <c r="B22" s="676" t="s">
        <v>443</v>
      </c>
      <c r="C22" s="665" t="s">
        <v>421</v>
      </c>
      <c r="D22" s="677">
        <v>320000</v>
      </c>
      <c r="E22" s="677">
        <f>E21</f>
        <v>178650.42</v>
      </c>
      <c r="F22" s="128">
        <f>E22/D22</f>
        <v>0.55828256250000008</v>
      </c>
    </row>
    <row r="23" spans="1:7" ht="18.75" customHeight="1">
      <c r="A23" s="48" t="s">
        <v>594</v>
      </c>
      <c r="B23" s="676" t="s">
        <v>46</v>
      </c>
      <c r="C23" s="665" t="s">
        <v>595</v>
      </c>
      <c r="D23" s="677">
        <v>290000</v>
      </c>
      <c r="E23" s="677">
        <f>E22-E24</f>
        <v>168881.02000000002</v>
      </c>
      <c r="F23" s="128">
        <f>E23/D23</f>
        <v>0.58234834482758624</v>
      </c>
      <c r="G23" s="2"/>
    </row>
    <row r="24" spans="1:7" ht="15.75" customHeight="1">
      <c r="A24" s="48"/>
      <c r="B24" s="676" t="s">
        <v>446</v>
      </c>
      <c r="C24" s="665" t="s">
        <v>600</v>
      </c>
      <c r="D24" s="677">
        <v>30000</v>
      </c>
      <c r="E24" s="677">
        <v>9769.4</v>
      </c>
      <c r="F24" s="128">
        <f>E24/D24</f>
        <v>0.32564666666666664</v>
      </c>
    </row>
    <row r="25" spans="1:7" ht="15.75" customHeight="1">
      <c r="A25" s="48"/>
      <c r="B25" s="676" t="s">
        <v>208</v>
      </c>
      <c r="C25" s="665" t="s">
        <v>597</v>
      </c>
      <c r="D25" s="677">
        <v>0</v>
      </c>
      <c r="E25" s="677">
        <v>0</v>
      </c>
      <c r="F25" s="128">
        <v>0</v>
      </c>
    </row>
    <row r="26" spans="1:7">
      <c r="A26" s="80"/>
      <c r="B26" s="714"/>
      <c r="C26" s="715"/>
      <c r="D26" s="690"/>
      <c r="E26" s="681"/>
      <c r="F26" s="135"/>
    </row>
    <row r="27" spans="1:7">
      <c r="A27" s="80"/>
      <c r="B27" s="688">
        <v>35</v>
      </c>
      <c r="C27" s="716" t="s">
        <v>39</v>
      </c>
      <c r="D27" s="690">
        <v>320000</v>
      </c>
      <c r="E27" s="690">
        <f>E21</f>
        <v>178650.42</v>
      </c>
      <c r="F27" s="135">
        <f>E27/D27</f>
        <v>0.55828256250000008</v>
      </c>
    </row>
    <row r="28" spans="1:7">
      <c r="A28" s="80"/>
      <c r="B28" s="703">
        <v>351</v>
      </c>
      <c r="C28" s="712" t="s">
        <v>660</v>
      </c>
      <c r="D28" s="445"/>
      <c r="E28" s="445">
        <v>11000</v>
      </c>
      <c r="F28" s="160"/>
    </row>
    <row r="29" spans="1:7">
      <c r="A29" s="80"/>
      <c r="B29" s="703">
        <v>3512</v>
      </c>
      <c r="C29" s="712" t="s">
        <v>660</v>
      </c>
      <c r="D29" s="445"/>
      <c r="E29" s="445">
        <v>11000</v>
      </c>
      <c r="F29" s="160"/>
    </row>
    <row r="30" spans="1:7">
      <c r="A30" s="80"/>
      <c r="B30" s="703">
        <v>352</v>
      </c>
      <c r="C30" s="712" t="s">
        <v>661</v>
      </c>
      <c r="D30" s="445"/>
      <c r="E30" s="445">
        <v>167650.42000000001</v>
      </c>
      <c r="F30" s="160"/>
    </row>
    <row r="31" spans="1:7">
      <c r="A31" s="80"/>
      <c r="B31" s="703">
        <v>3522</v>
      </c>
      <c r="C31" s="712" t="s">
        <v>661</v>
      </c>
      <c r="D31" s="445"/>
      <c r="E31" s="445">
        <v>8000</v>
      </c>
      <c r="F31" s="160"/>
    </row>
    <row r="32" spans="1:7">
      <c r="A32" s="80"/>
      <c r="B32" s="703">
        <v>3523</v>
      </c>
      <c r="C32" s="712" t="s">
        <v>526</v>
      </c>
      <c r="D32" s="445"/>
      <c r="E32" s="445">
        <v>159650.42000000001</v>
      </c>
      <c r="F32" s="160"/>
    </row>
    <row r="33" spans="1:7">
      <c r="A33" s="80"/>
      <c r="B33" s="688"/>
      <c r="C33" s="716"/>
      <c r="D33" s="690"/>
      <c r="E33" s="690"/>
      <c r="F33" s="135"/>
    </row>
    <row r="34" spans="1:7" ht="21.6" customHeight="1">
      <c r="A34" s="182" t="s">
        <v>43</v>
      </c>
      <c r="B34" s="717" t="s">
        <v>368</v>
      </c>
      <c r="C34" s="705" t="s">
        <v>125</v>
      </c>
      <c r="D34" s="718">
        <v>250000</v>
      </c>
      <c r="E34" s="670">
        <v>23337.5</v>
      </c>
      <c r="F34" s="186">
        <f>E34/D34</f>
        <v>9.3350000000000002E-2</v>
      </c>
    </row>
    <row r="35" spans="1:7" ht="35.25" customHeight="1">
      <c r="A35" s="48" t="s">
        <v>394</v>
      </c>
      <c r="B35" s="676" t="s">
        <v>436</v>
      </c>
      <c r="C35" s="665" t="s">
        <v>408</v>
      </c>
      <c r="D35" s="677">
        <f>D34</f>
        <v>250000</v>
      </c>
      <c r="E35" s="677">
        <v>23337.5</v>
      </c>
      <c r="F35" s="128">
        <f>E35/D35</f>
        <v>9.3350000000000002E-2</v>
      </c>
    </row>
    <row r="36" spans="1:7" ht="21" customHeight="1">
      <c r="A36" s="48" t="s">
        <v>594</v>
      </c>
      <c r="B36" s="676" t="s">
        <v>46</v>
      </c>
      <c r="C36" s="665" t="s">
        <v>595</v>
      </c>
      <c r="D36" s="677">
        <v>10000</v>
      </c>
      <c r="E36" s="677">
        <v>0</v>
      </c>
      <c r="F36" s="128">
        <v>0</v>
      </c>
      <c r="G36" s="2"/>
    </row>
    <row r="37" spans="1:7" ht="21" customHeight="1">
      <c r="A37" s="48"/>
      <c r="B37" s="676" t="s">
        <v>208</v>
      </c>
      <c r="C37" s="665" t="s">
        <v>597</v>
      </c>
      <c r="D37" s="677">
        <v>100000</v>
      </c>
      <c r="E37" s="677">
        <v>0</v>
      </c>
      <c r="F37" s="128">
        <v>0</v>
      </c>
    </row>
    <row r="38" spans="1:7" ht="18.75" customHeight="1">
      <c r="A38" s="48"/>
      <c r="B38" s="676" t="s">
        <v>603</v>
      </c>
      <c r="C38" s="665" t="s">
        <v>641</v>
      </c>
      <c r="D38" s="677">
        <v>140000</v>
      </c>
      <c r="E38" s="677">
        <v>23337.5</v>
      </c>
      <c r="F38" s="128">
        <f>E38/D38</f>
        <v>0.16669642857142858</v>
      </c>
    </row>
    <row r="39" spans="1:7">
      <c r="A39" s="89"/>
      <c r="B39" s="719"/>
      <c r="C39" s="720"/>
      <c r="D39" s="721"/>
      <c r="E39" s="700"/>
      <c r="F39" s="187"/>
    </row>
    <row r="40" spans="1:7">
      <c r="A40" s="89"/>
      <c r="B40" s="688">
        <v>38</v>
      </c>
      <c r="C40" s="711" t="s">
        <v>64</v>
      </c>
      <c r="D40" s="423">
        <v>250000</v>
      </c>
      <c r="E40" s="423">
        <v>23337.5</v>
      </c>
      <c r="F40" s="155">
        <f>E40/D40</f>
        <v>9.3350000000000002E-2</v>
      </c>
    </row>
    <row r="41" spans="1:7" ht="15">
      <c r="A41" s="179"/>
      <c r="B41" s="703">
        <v>386</v>
      </c>
      <c r="C41" s="712" t="s">
        <v>156</v>
      </c>
      <c r="D41" s="445"/>
      <c r="E41" s="445">
        <f>E40</f>
        <v>23337.5</v>
      </c>
      <c r="F41" s="160"/>
    </row>
    <row r="42" spans="1:7" ht="15">
      <c r="A42" s="179"/>
      <c r="B42" s="703">
        <v>3861</v>
      </c>
      <c r="C42" s="712" t="s">
        <v>771</v>
      </c>
      <c r="D42" s="445"/>
      <c r="E42" s="445">
        <v>23337.5</v>
      </c>
      <c r="F42" s="160"/>
    </row>
    <row r="43" spans="1:7" ht="15">
      <c r="A43" s="181"/>
      <c r="B43" s="443"/>
      <c r="C43" s="444"/>
      <c r="D43" s="722"/>
      <c r="E43" s="722"/>
      <c r="F43" s="188"/>
    </row>
    <row r="44" spans="1:7" ht="22.5" customHeight="1">
      <c r="A44" s="81" t="s">
        <v>43</v>
      </c>
      <c r="B44" s="674" t="s">
        <v>369</v>
      </c>
      <c r="C44" s="669" t="s">
        <v>574</v>
      </c>
      <c r="D44" s="670">
        <v>10000</v>
      </c>
      <c r="E44" s="698">
        <v>0</v>
      </c>
      <c r="F44" s="122">
        <f>E44/D44</f>
        <v>0</v>
      </c>
    </row>
    <row r="45" spans="1:7" ht="33" customHeight="1">
      <c r="A45" s="48" t="s">
        <v>394</v>
      </c>
      <c r="B45" s="676" t="s">
        <v>427</v>
      </c>
      <c r="C45" s="665" t="s">
        <v>418</v>
      </c>
      <c r="D45" s="677">
        <f>D44</f>
        <v>10000</v>
      </c>
      <c r="E45" s="677">
        <v>0</v>
      </c>
      <c r="F45" s="128">
        <f>E45/D45</f>
        <v>0</v>
      </c>
    </row>
    <row r="46" spans="1:7" ht="19.5" customHeight="1">
      <c r="A46" s="48" t="s">
        <v>594</v>
      </c>
      <c r="B46" s="676" t="s">
        <v>46</v>
      </c>
      <c r="C46" s="665" t="s">
        <v>595</v>
      </c>
      <c r="D46" s="677">
        <v>10000</v>
      </c>
      <c r="E46" s="677">
        <v>0</v>
      </c>
      <c r="F46" s="128">
        <f>E46/D46</f>
        <v>0</v>
      </c>
    </row>
    <row r="47" spans="1:7" ht="19.5" customHeight="1">
      <c r="A47" s="48"/>
      <c r="B47" s="676" t="s">
        <v>208</v>
      </c>
      <c r="C47" s="665" t="s">
        <v>597</v>
      </c>
      <c r="D47" s="677">
        <v>0</v>
      </c>
      <c r="E47" s="677">
        <v>0</v>
      </c>
      <c r="F47" s="128">
        <v>0</v>
      </c>
    </row>
    <row r="48" spans="1:7" ht="19.5" customHeight="1">
      <c r="A48" s="48"/>
      <c r="B48" s="676" t="s">
        <v>270</v>
      </c>
      <c r="C48" s="665" t="s">
        <v>599</v>
      </c>
      <c r="D48" s="677">
        <v>0</v>
      </c>
      <c r="E48" s="677"/>
      <c r="F48" s="128"/>
    </row>
    <row r="49" spans="1:7" ht="13.5" customHeight="1">
      <c r="A49" s="74"/>
      <c r="B49" s="421"/>
      <c r="C49" s="422"/>
      <c r="D49" s="423"/>
      <c r="E49" s="699"/>
      <c r="F49" s="155"/>
    </row>
    <row r="50" spans="1:7" ht="17.25" customHeight="1">
      <c r="A50" s="74"/>
      <c r="B50" s="421">
        <v>32</v>
      </c>
      <c r="C50" s="422" t="s">
        <v>30</v>
      </c>
      <c r="D50" s="423">
        <v>10000</v>
      </c>
      <c r="E50" s="699">
        <v>0</v>
      </c>
      <c r="F50" s="155">
        <f>E50/D50</f>
        <v>0</v>
      </c>
    </row>
    <row r="51" spans="1:7" ht="17.25" customHeight="1">
      <c r="A51" s="158"/>
      <c r="B51" s="443">
        <v>323</v>
      </c>
      <c r="C51" s="444" t="s">
        <v>33</v>
      </c>
      <c r="D51" s="445"/>
      <c r="E51" s="704">
        <v>0</v>
      </c>
      <c r="F51" s="160"/>
    </row>
    <row r="52" spans="1:7" ht="21" customHeight="1">
      <c r="A52" s="158"/>
      <c r="B52" s="443"/>
      <c r="C52" s="444"/>
      <c r="D52" s="445"/>
      <c r="E52" s="704"/>
      <c r="F52" s="160"/>
    </row>
    <row r="53" spans="1:7" ht="36.75" customHeight="1">
      <c r="A53" s="90" t="s">
        <v>98</v>
      </c>
      <c r="B53" s="723">
        <v>1015</v>
      </c>
      <c r="C53" s="724" t="s">
        <v>642</v>
      </c>
      <c r="D53" s="725">
        <f>D55+D62+D72+D82+D90+D100+D109+D119+D125+D132</f>
        <v>2589000</v>
      </c>
      <c r="E53" s="725">
        <f>E55+E62+E72+E82+E90+E100+E109+E119+E125+E132</f>
        <v>873203.79</v>
      </c>
      <c r="F53" s="192">
        <f>E53/D53</f>
        <v>0.33727454229432213</v>
      </c>
    </row>
    <row r="54" spans="1:7">
      <c r="A54" s="91"/>
      <c r="B54" s="86"/>
      <c r="C54" s="693"/>
      <c r="D54" s="726"/>
      <c r="E54" s="726"/>
      <c r="F54" s="147"/>
    </row>
    <row r="55" spans="1:7" ht="24" customHeight="1">
      <c r="A55" s="92" t="s">
        <v>43</v>
      </c>
      <c r="B55" s="717" t="s">
        <v>370</v>
      </c>
      <c r="C55" s="705" t="s">
        <v>233</v>
      </c>
      <c r="D55" s="718">
        <v>30000</v>
      </c>
      <c r="E55" s="670">
        <v>0</v>
      </c>
      <c r="F55" s="186">
        <f>E55/D55</f>
        <v>0</v>
      </c>
    </row>
    <row r="56" spans="1:7" ht="33" customHeight="1">
      <c r="A56" s="48" t="s">
        <v>394</v>
      </c>
      <c r="B56" s="676" t="s">
        <v>443</v>
      </c>
      <c r="C56" s="665" t="s">
        <v>416</v>
      </c>
      <c r="D56" s="677">
        <f>D55</f>
        <v>30000</v>
      </c>
      <c r="E56" s="677">
        <v>0</v>
      </c>
      <c r="F56" s="128">
        <f>E56/D56</f>
        <v>0</v>
      </c>
    </row>
    <row r="57" spans="1:7" s="27" customFormat="1" ht="33" customHeight="1">
      <c r="A57" s="48" t="s">
        <v>643</v>
      </c>
      <c r="B57" s="676" t="s">
        <v>270</v>
      </c>
      <c r="C57" s="671" t="s">
        <v>599</v>
      </c>
      <c r="D57" s="708">
        <f>D55</f>
        <v>30000</v>
      </c>
      <c r="E57" s="708">
        <f>E55</f>
        <v>0</v>
      </c>
      <c r="F57" s="184">
        <f>E57/D57</f>
        <v>0</v>
      </c>
    </row>
    <row r="58" spans="1:7">
      <c r="A58" s="93"/>
      <c r="B58" s="715"/>
      <c r="C58" s="715"/>
      <c r="D58" s="715"/>
      <c r="E58" s="710"/>
      <c r="F58" s="187"/>
    </row>
    <row r="59" spans="1:7">
      <c r="A59" s="93"/>
      <c r="B59" s="86">
        <v>32</v>
      </c>
      <c r="C59" s="727" t="s">
        <v>30</v>
      </c>
      <c r="D59" s="424">
        <v>30000</v>
      </c>
      <c r="E59" s="424">
        <v>0</v>
      </c>
      <c r="F59" s="147">
        <f>E59/D59</f>
        <v>0</v>
      </c>
    </row>
    <row r="60" spans="1:7" ht="15">
      <c r="A60" s="189"/>
      <c r="B60" s="728">
        <v>323</v>
      </c>
      <c r="C60" s="729" t="s">
        <v>33</v>
      </c>
      <c r="D60" s="446"/>
      <c r="E60" s="446">
        <v>0</v>
      </c>
      <c r="F60" s="159"/>
      <c r="G60" s="7"/>
    </row>
    <row r="61" spans="1:7">
      <c r="A61" s="94"/>
      <c r="B61" s="86"/>
      <c r="C61" s="693"/>
      <c r="D61" s="726"/>
      <c r="E61" s="726"/>
      <c r="F61" s="147"/>
      <c r="G61" s="7"/>
    </row>
    <row r="62" spans="1:7" ht="36" customHeight="1">
      <c r="A62" s="92" t="s">
        <v>43</v>
      </c>
      <c r="B62" s="717" t="s">
        <v>371</v>
      </c>
      <c r="C62" s="705" t="s">
        <v>575</v>
      </c>
      <c r="D62" s="718">
        <v>1000000</v>
      </c>
      <c r="E62" s="670">
        <v>584107.81999999995</v>
      </c>
      <c r="F62" s="186">
        <f>E62/D62</f>
        <v>0.58410781999999994</v>
      </c>
      <c r="G62" s="7"/>
    </row>
    <row r="63" spans="1:7" ht="32.25" customHeight="1">
      <c r="A63" s="48" t="s">
        <v>394</v>
      </c>
      <c r="B63" s="676" t="s">
        <v>437</v>
      </c>
      <c r="C63" s="665" t="s">
        <v>409</v>
      </c>
      <c r="D63" s="677">
        <v>1000000</v>
      </c>
      <c r="E63" s="677">
        <v>584107.81999999995</v>
      </c>
      <c r="F63" s="128">
        <f>E63/D63</f>
        <v>0.58410781999999994</v>
      </c>
      <c r="G63" s="7"/>
    </row>
    <row r="64" spans="1:7" ht="32.25" customHeight="1">
      <c r="A64" s="48" t="s">
        <v>643</v>
      </c>
      <c r="B64" s="676" t="s">
        <v>46</v>
      </c>
      <c r="C64" s="665" t="s">
        <v>595</v>
      </c>
      <c r="D64" s="677">
        <v>48000</v>
      </c>
      <c r="E64" s="677">
        <v>245800.23</v>
      </c>
      <c r="F64" s="128">
        <f>E64/D64</f>
        <v>5.1208381250000006</v>
      </c>
      <c r="G64" s="265"/>
    </row>
    <row r="65" spans="1:8" ht="21" customHeight="1">
      <c r="A65" s="48"/>
      <c r="B65" s="676" t="s">
        <v>208</v>
      </c>
      <c r="C65" s="671" t="s">
        <v>644</v>
      </c>
      <c r="D65" s="708">
        <v>172000</v>
      </c>
      <c r="E65" s="708"/>
      <c r="F65" s="184">
        <f>E65/D65</f>
        <v>0</v>
      </c>
      <c r="G65" s="7"/>
    </row>
    <row r="66" spans="1:8" ht="21" customHeight="1">
      <c r="A66" s="48"/>
      <c r="B66" s="676" t="s">
        <v>270</v>
      </c>
      <c r="C66" s="671" t="s">
        <v>604</v>
      </c>
      <c r="D66" s="708">
        <v>780000</v>
      </c>
      <c r="E66" s="708">
        <f>E63-E64</f>
        <v>338307.58999999997</v>
      </c>
      <c r="F66" s="184">
        <f>E66/D66</f>
        <v>0.43372767948717944</v>
      </c>
      <c r="G66" s="7"/>
    </row>
    <row r="67" spans="1:8">
      <c r="A67" s="93"/>
      <c r="B67" s="715"/>
      <c r="C67" s="715"/>
      <c r="D67" s="730"/>
      <c r="E67" s="710"/>
      <c r="F67" s="187"/>
      <c r="G67" s="7"/>
    </row>
    <row r="68" spans="1:8">
      <c r="A68" s="93"/>
      <c r="B68" s="86">
        <v>38</v>
      </c>
      <c r="C68" s="727" t="s">
        <v>40</v>
      </c>
      <c r="D68" s="423">
        <v>1000000</v>
      </c>
      <c r="E68" s="424">
        <v>584107.81999999995</v>
      </c>
      <c r="F68" s="147">
        <f>E68/D68</f>
        <v>0.58410781999999994</v>
      </c>
      <c r="G68" s="7"/>
    </row>
    <row r="69" spans="1:8" ht="15">
      <c r="A69" s="189"/>
      <c r="B69" s="728">
        <v>386</v>
      </c>
      <c r="C69" s="729" t="s">
        <v>156</v>
      </c>
      <c r="D69" s="445"/>
      <c r="E69" s="446">
        <f>E68</f>
        <v>584107.81999999995</v>
      </c>
      <c r="F69" s="159"/>
      <c r="G69" s="7"/>
    </row>
    <row r="70" spans="1:8" ht="15">
      <c r="A70" s="189"/>
      <c r="B70" s="728">
        <v>3861</v>
      </c>
      <c r="C70" s="729" t="s">
        <v>771</v>
      </c>
      <c r="D70" s="445"/>
      <c r="E70" s="446">
        <v>584107.81999999995</v>
      </c>
      <c r="F70" s="159"/>
      <c r="G70" s="7"/>
    </row>
    <row r="71" spans="1:8" ht="15">
      <c r="A71" s="190"/>
      <c r="B71" s="728"/>
      <c r="C71" s="729"/>
      <c r="D71" s="446"/>
      <c r="E71" s="191"/>
      <c r="F71" s="159"/>
      <c r="G71" s="265"/>
    </row>
    <row r="72" spans="1:8" ht="24" customHeight="1">
      <c r="A72" s="34" t="s">
        <v>43</v>
      </c>
      <c r="B72" s="685" t="s">
        <v>372</v>
      </c>
      <c r="C72" s="731" t="s">
        <v>299</v>
      </c>
      <c r="D72" s="732">
        <v>1300000</v>
      </c>
      <c r="E72" s="733">
        <v>236817.44</v>
      </c>
      <c r="F72" s="30">
        <f>E72/D72</f>
        <v>0.18216726153846155</v>
      </c>
      <c r="G72" s="266"/>
      <c r="H72" s="11"/>
    </row>
    <row r="73" spans="1:8" ht="32.25" customHeight="1">
      <c r="A73" s="48" t="s">
        <v>394</v>
      </c>
      <c r="B73" s="676" t="s">
        <v>426</v>
      </c>
      <c r="C73" s="665" t="s">
        <v>397</v>
      </c>
      <c r="D73" s="677">
        <f>D72</f>
        <v>1300000</v>
      </c>
      <c r="E73" s="677">
        <f>E72</f>
        <v>236817.44</v>
      </c>
      <c r="F73" s="1084">
        <f t="shared" ref="F73:F78" si="0">E73/D73</f>
        <v>0.18216726153846155</v>
      </c>
      <c r="G73" s="7"/>
    </row>
    <row r="74" spans="1:8" ht="32.25" customHeight="1">
      <c r="A74" s="48" t="s">
        <v>643</v>
      </c>
      <c r="B74" s="676" t="s">
        <v>46</v>
      </c>
      <c r="C74" s="665" t="s">
        <v>595</v>
      </c>
      <c r="D74" s="677">
        <f>D72-D75-D76</f>
        <v>19000</v>
      </c>
      <c r="E74" s="677">
        <f>E73-E75</f>
        <v>182500.44</v>
      </c>
      <c r="F74" s="1084">
        <f t="shared" si="0"/>
        <v>9.6052863157894741</v>
      </c>
      <c r="G74" s="7"/>
      <c r="H74" s="11"/>
    </row>
    <row r="75" spans="1:8" ht="25.5" customHeight="1">
      <c r="A75" s="48"/>
      <c r="B75" s="676" t="s">
        <v>208</v>
      </c>
      <c r="C75" s="665" t="s">
        <v>644</v>
      </c>
      <c r="D75" s="677">
        <v>320000</v>
      </c>
      <c r="E75" s="677">
        <v>54317</v>
      </c>
      <c r="F75" s="1084">
        <f t="shared" si="0"/>
        <v>0.16974062500000001</v>
      </c>
      <c r="G75" s="7"/>
    </row>
    <row r="76" spans="1:8" ht="24" customHeight="1">
      <c r="A76" s="48"/>
      <c r="B76" s="676" t="s">
        <v>270</v>
      </c>
      <c r="C76" s="671" t="s">
        <v>604</v>
      </c>
      <c r="D76" s="708">
        <v>961000</v>
      </c>
      <c r="E76" s="708">
        <v>0</v>
      </c>
      <c r="F76" s="1084">
        <f t="shared" si="0"/>
        <v>0</v>
      </c>
      <c r="G76" s="2"/>
    </row>
    <row r="77" spans="1:8">
      <c r="A77" s="95"/>
      <c r="B77" s="709"/>
      <c r="C77" s="710"/>
      <c r="D77" s="734"/>
      <c r="E77" s="735"/>
      <c r="F77" s="147"/>
    </row>
    <row r="78" spans="1:8" ht="31.5">
      <c r="A78" s="94"/>
      <c r="B78" s="86">
        <v>42</v>
      </c>
      <c r="C78" s="689" t="s">
        <v>72</v>
      </c>
      <c r="D78" s="736">
        <v>1300000</v>
      </c>
      <c r="E78" s="726">
        <f>E72</f>
        <v>236817.44</v>
      </c>
      <c r="F78" s="147">
        <f t="shared" si="0"/>
        <v>0.18216726153846155</v>
      </c>
    </row>
    <row r="79" spans="1:8" s="258" customFormat="1" ht="12.75">
      <c r="A79" s="190"/>
      <c r="B79" s="728">
        <v>421</v>
      </c>
      <c r="C79" s="444" t="s">
        <v>66</v>
      </c>
      <c r="D79" s="737"/>
      <c r="E79" s="738">
        <v>236817.44</v>
      </c>
      <c r="F79" s="159"/>
    </row>
    <row r="80" spans="1:8" s="258" customFormat="1" ht="12.75">
      <c r="A80" s="190"/>
      <c r="B80" s="728">
        <v>4212</v>
      </c>
      <c r="C80" s="444" t="s">
        <v>577</v>
      </c>
      <c r="D80" s="737"/>
      <c r="E80" s="738">
        <v>236817.44</v>
      </c>
      <c r="F80" s="159"/>
    </row>
    <row r="81" spans="1:7">
      <c r="A81" s="95"/>
      <c r="B81" s="709"/>
      <c r="C81" s="702"/>
      <c r="D81" s="735"/>
      <c r="E81" s="735"/>
      <c r="F81" s="148"/>
    </row>
    <row r="82" spans="1:7" ht="24" customHeight="1">
      <c r="A82" s="77" t="s">
        <v>43</v>
      </c>
      <c r="B82" s="685" t="s">
        <v>373</v>
      </c>
      <c r="C82" s="731" t="s">
        <v>300</v>
      </c>
      <c r="D82" s="732">
        <f>D88</f>
        <v>30000</v>
      </c>
      <c r="E82" s="733">
        <v>0</v>
      </c>
      <c r="F82" s="30">
        <v>0</v>
      </c>
      <c r="G82" s="11"/>
    </row>
    <row r="83" spans="1:7" ht="32.25" customHeight="1">
      <c r="A83" s="48" t="s">
        <v>394</v>
      </c>
      <c r="B83" s="676" t="s">
        <v>426</v>
      </c>
      <c r="C83" s="665" t="s">
        <v>397</v>
      </c>
      <c r="D83" s="677">
        <f>D82</f>
        <v>30000</v>
      </c>
      <c r="E83" s="677">
        <v>0</v>
      </c>
      <c r="F83" s="128">
        <v>0</v>
      </c>
    </row>
    <row r="84" spans="1:7" ht="32.25" customHeight="1">
      <c r="A84" s="48" t="s">
        <v>643</v>
      </c>
      <c r="B84" s="676" t="s">
        <v>46</v>
      </c>
      <c r="C84" s="671" t="s">
        <v>595</v>
      </c>
      <c r="D84" s="708">
        <v>0</v>
      </c>
      <c r="E84" s="708">
        <v>0</v>
      </c>
      <c r="F84" s="184">
        <v>0</v>
      </c>
    </row>
    <row r="85" spans="1:7" ht="21.75" customHeight="1">
      <c r="A85" s="48"/>
      <c r="B85" s="676" t="s">
        <v>208</v>
      </c>
      <c r="C85" s="671" t="s">
        <v>597</v>
      </c>
      <c r="D85" s="708">
        <v>0</v>
      </c>
      <c r="E85" s="708">
        <v>0</v>
      </c>
      <c r="F85" s="184">
        <v>0</v>
      </c>
    </row>
    <row r="86" spans="1:7" ht="21" customHeight="1">
      <c r="A86" s="48"/>
      <c r="B86" s="676" t="s">
        <v>270</v>
      </c>
      <c r="C86" s="671" t="s">
        <v>599</v>
      </c>
      <c r="D86" s="708">
        <v>30000</v>
      </c>
      <c r="E86" s="708">
        <v>0</v>
      </c>
      <c r="F86" s="184">
        <v>0</v>
      </c>
    </row>
    <row r="87" spans="1:7">
      <c r="A87" s="95"/>
      <c r="B87" s="710"/>
      <c r="C87" s="710"/>
      <c r="D87" s="734"/>
      <c r="E87" s="735"/>
      <c r="F87" s="148"/>
      <c r="G87" s="11"/>
    </row>
    <row r="88" spans="1:7" ht="31.5">
      <c r="A88" s="94"/>
      <c r="B88" s="86">
        <v>42</v>
      </c>
      <c r="C88" s="689" t="s">
        <v>72</v>
      </c>
      <c r="D88" s="739">
        <v>30000</v>
      </c>
      <c r="E88" s="96">
        <v>0</v>
      </c>
      <c r="F88" s="193">
        <v>0</v>
      </c>
      <c r="G88" s="11"/>
    </row>
    <row r="89" spans="1:7">
      <c r="A89" s="95"/>
      <c r="B89" s="709"/>
      <c r="C89" s="710"/>
      <c r="D89" s="735"/>
      <c r="E89" s="735"/>
      <c r="F89" s="148"/>
      <c r="G89" s="11"/>
    </row>
    <row r="90" spans="1:7" ht="35.25" customHeight="1">
      <c r="A90" s="88" t="s">
        <v>43</v>
      </c>
      <c r="B90" s="717" t="s">
        <v>374</v>
      </c>
      <c r="C90" s="740" t="s">
        <v>295</v>
      </c>
      <c r="D90" s="718">
        <v>21000</v>
      </c>
      <c r="E90" s="718">
        <v>3252.65</v>
      </c>
      <c r="F90" s="186">
        <f>E90/D90</f>
        <v>0.15488809523809524</v>
      </c>
    </row>
    <row r="91" spans="1:7" ht="32.25" customHeight="1">
      <c r="A91" s="48" t="s">
        <v>394</v>
      </c>
      <c r="B91" s="676" t="s">
        <v>444</v>
      </c>
      <c r="C91" s="665" t="s">
        <v>417</v>
      </c>
      <c r="D91" s="677">
        <f>D90</f>
        <v>21000</v>
      </c>
      <c r="E91" s="677">
        <v>3252.65</v>
      </c>
      <c r="F91" s="262">
        <f t="shared" ref="F91:F96" si="1">E91/D91</f>
        <v>0.15488809523809524</v>
      </c>
    </row>
    <row r="92" spans="1:7" ht="32.25" customHeight="1">
      <c r="A92" s="48" t="s">
        <v>643</v>
      </c>
      <c r="B92" s="676" t="s">
        <v>46</v>
      </c>
      <c r="C92" s="671" t="s">
        <v>595</v>
      </c>
      <c r="D92" s="708">
        <v>0</v>
      </c>
      <c r="E92" s="708">
        <f>E90</f>
        <v>3252.65</v>
      </c>
      <c r="F92" s="262"/>
    </row>
    <row r="93" spans="1:7" ht="21.75" customHeight="1">
      <c r="A93" s="48"/>
      <c r="B93" s="676" t="s">
        <v>208</v>
      </c>
      <c r="C93" s="671" t="s">
        <v>597</v>
      </c>
      <c r="D93" s="708">
        <v>0</v>
      </c>
      <c r="E93" s="708">
        <v>0</v>
      </c>
      <c r="F93" s="262"/>
    </row>
    <row r="94" spans="1:7" ht="21.75" customHeight="1">
      <c r="A94" s="48"/>
      <c r="B94" s="676" t="s">
        <v>270</v>
      </c>
      <c r="C94" s="671" t="s">
        <v>604</v>
      </c>
      <c r="D94" s="708">
        <v>21000</v>
      </c>
      <c r="E94" s="708">
        <v>0</v>
      </c>
      <c r="F94" s="262">
        <f t="shared" si="1"/>
        <v>0</v>
      </c>
    </row>
    <row r="95" spans="1:7">
      <c r="A95" s="89"/>
      <c r="B95" s="741"/>
      <c r="C95" s="742"/>
      <c r="D95" s="713"/>
      <c r="E95" s="713"/>
      <c r="F95" s="135"/>
    </row>
    <row r="96" spans="1:7" ht="31.5">
      <c r="A96" s="97"/>
      <c r="B96" s="688">
        <v>42</v>
      </c>
      <c r="C96" s="743" t="s">
        <v>72</v>
      </c>
      <c r="D96" s="690">
        <v>21000</v>
      </c>
      <c r="E96" s="690">
        <f>E92</f>
        <v>3252.65</v>
      </c>
      <c r="F96" s="135">
        <f t="shared" si="1"/>
        <v>0.15488809523809524</v>
      </c>
    </row>
    <row r="97" spans="1:6" s="258" customFormat="1" ht="12.75">
      <c r="A97" s="179"/>
      <c r="B97" s="703">
        <v>421</v>
      </c>
      <c r="C97" s="180" t="s">
        <v>66</v>
      </c>
      <c r="D97" s="445"/>
      <c r="E97" s="445">
        <f>E92</f>
        <v>3252.65</v>
      </c>
      <c r="F97" s="160"/>
    </row>
    <row r="98" spans="1:6" s="258" customFormat="1" ht="12.75">
      <c r="A98" s="179"/>
      <c r="B98" s="703">
        <v>4212</v>
      </c>
      <c r="C98" s="180" t="s">
        <v>577</v>
      </c>
      <c r="D98" s="445"/>
      <c r="E98" s="445">
        <v>3252.65</v>
      </c>
      <c r="F98" s="160"/>
    </row>
    <row r="99" spans="1:6">
      <c r="A99" s="95"/>
      <c r="B99" s="744"/>
      <c r="C99" s="710"/>
      <c r="D99" s="735"/>
      <c r="E99" s="735"/>
      <c r="F99" s="148"/>
    </row>
    <row r="100" spans="1:6" ht="33.75" customHeight="1">
      <c r="A100" s="98" t="s">
        <v>43</v>
      </c>
      <c r="B100" s="745" t="s">
        <v>375</v>
      </c>
      <c r="C100" s="705" t="s">
        <v>576</v>
      </c>
      <c r="D100" s="746">
        <v>34000</v>
      </c>
      <c r="E100" s="675">
        <v>23180.25</v>
      </c>
      <c r="F100" s="194">
        <f>E100/D100</f>
        <v>0.68177205882352943</v>
      </c>
    </row>
    <row r="101" spans="1:6" ht="38.25" customHeight="1">
      <c r="A101" s="48" t="s">
        <v>394</v>
      </c>
      <c r="B101" s="676" t="s">
        <v>441</v>
      </c>
      <c r="C101" s="665" t="s">
        <v>423</v>
      </c>
      <c r="D101" s="677">
        <f>D100</f>
        <v>34000</v>
      </c>
      <c r="E101" s="677">
        <f>E100</f>
        <v>23180.25</v>
      </c>
      <c r="F101" s="128">
        <f>E101/D101</f>
        <v>0.68177205882352943</v>
      </c>
    </row>
    <row r="102" spans="1:6" ht="30.75" customHeight="1">
      <c r="A102" s="48" t="s">
        <v>643</v>
      </c>
      <c r="B102" s="676" t="s">
        <v>270</v>
      </c>
      <c r="C102" s="671" t="s">
        <v>599</v>
      </c>
      <c r="D102" s="708">
        <v>28000</v>
      </c>
      <c r="E102" s="708">
        <f>E100</f>
        <v>23180.25</v>
      </c>
      <c r="F102" s="128">
        <f t="shared" ref="F102:F105" si="2">E102/D102</f>
        <v>0.82786607142857138</v>
      </c>
    </row>
    <row r="103" spans="1:6" ht="21.75" customHeight="1">
      <c r="A103" s="48"/>
      <c r="B103" s="676" t="s">
        <v>331</v>
      </c>
      <c r="C103" s="671" t="s">
        <v>605</v>
      </c>
      <c r="D103" s="708">
        <v>6000</v>
      </c>
      <c r="E103" s="708">
        <v>0</v>
      </c>
      <c r="F103" s="128">
        <f t="shared" si="2"/>
        <v>0</v>
      </c>
    </row>
    <row r="104" spans="1:6">
      <c r="A104" s="99"/>
      <c r="B104" s="747"/>
      <c r="C104" s="689"/>
      <c r="D104" s="748"/>
      <c r="E104" s="749"/>
      <c r="F104" s="150"/>
    </row>
    <row r="105" spans="1:6">
      <c r="A105" s="100"/>
      <c r="B105" s="678">
        <v>42</v>
      </c>
      <c r="C105" s="422" t="s">
        <v>174</v>
      </c>
      <c r="D105" s="679">
        <v>34000</v>
      </c>
      <c r="E105" s="697">
        <f>E102</f>
        <v>23180.25</v>
      </c>
      <c r="F105" s="150">
        <f t="shared" si="2"/>
        <v>0.68177205882352943</v>
      </c>
    </row>
    <row r="106" spans="1:6" s="261" customFormat="1" ht="12.75">
      <c r="A106" s="259"/>
      <c r="B106" s="568">
        <v>422</v>
      </c>
      <c r="C106" s="438" t="s">
        <v>45</v>
      </c>
      <c r="D106" s="750"/>
      <c r="E106" s="751">
        <f>E102</f>
        <v>23180.25</v>
      </c>
      <c r="F106" s="260"/>
    </row>
    <row r="107" spans="1:6" s="261" customFormat="1" ht="12.75">
      <c r="A107" s="259"/>
      <c r="B107" s="568">
        <v>4223</v>
      </c>
      <c r="C107" s="438" t="s">
        <v>751</v>
      </c>
      <c r="D107" s="750"/>
      <c r="E107" s="751">
        <v>23180.25</v>
      </c>
      <c r="F107" s="260"/>
    </row>
    <row r="108" spans="1:6">
      <c r="A108" s="95"/>
      <c r="B108" s="744"/>
      <c r="C108" s="710"/>
      <c r="D108" s="735"/>
      <c r="E108" s="735"/>
      <c r="F108" s="148"/>
    </row>
    <row r="109" spans="1:6" ht="63.75" customHeight="1">
      <c r="A109" s="54" t="s">
        <v>43</v>
      </c>
      <c r="B109" s="685" t="s">
        <v>376</v>
      </c>
      <c r="C109" s="669" t="s">
        <v>318</v>
      </c>
      <c r="D109" s="670">
        <v>104000</v>
      </c>
      <c r="E109" s="686">
        <v>25845.63</v>
      </c>
      <c r="F109" s="30">
        <f>E109/D109</f>
        <v>0.2485156730769231</v>
      </c>
    </row>
    <row r="110" spans="1:6" ht="39.75" customHeight="1">
      <c r="A110" s="48" t="s">
        <v>394</v>
      </c>
      <c r="B110" s="676" t="s">
        <v>432</v>
      </c>
      <c r="C110" s="665" t="s">
        <v>403</v>
      </c>
      <c r="D110" s="677">
        <f>D109</f>
        <v>104000</v>
      </c>
      <c r="E110" s="677">
        <f>E109</f>
        <v>25845.63</v>
      </c>
      <c r="F110" s="128">
        <f>E110/D110</f>
        <v>0.2485156730769231</v>
      </c>
    </row>
    <row r="111" spans="1:6" ht="29.45" customHeight="1">
      <c r="A111" s="48" t="s">
        <v>643</v>
      </c>
      <c r="B111" s="676" t="s">
        <v>46</v>
      </c>
      <c r="C111" s="665" t="s">
        <v>595</v>
      </c>
      <c r="D111" s="677">
        <v>54000</v>
      </c>
      <c r="E111" s="677">
        <v>0</v>
      </c>
      <c r="F111" s="128">
        <f>E111/D111</f>
        <v>0</v>
      </c>
    </row>
    <row r="112" spans="1:6" ht="18.75" customHeight="1">
      <c r="A112" s="48"/>
      <c r="B112" s="676" t="s">
        <v>208</v>
      </c>
      <c r="C112" s="665" t="s">
        <v>597</v>
      </c>
      <c r="D112" s="677">
        <v>30000</v>
      </c>
      <c r="E112" s="677">
        <f>E110</f>
        <v>25845.63</v>
      </c>
      <c r="F112" s="128">
        <v>0</v>
      </c>
    </row>
    <row r="113" spans="1:6" ht="20.25" customHeight="1">
      <c r="A113" s="48"/>
      <c r="B113" s="676" t="s">
        <v>270</v>
      </c>
      <c r="C113" s="671" t="s">
        <v>604</v>
      </c>
      <c r="D113" s="708">
        <v>20000</v>
      </c>
      <c r="E113" s="708">
        <v>0</v>
      </c>
      <c r="F113" s="184">
        <v>0</v>
      </c>
    </row>
    <row r="114" spans="1:6">
      <c r="A114" s="85"/>
      <c r="B114" s="86"/>
      <c r="C114" s="711"/>
      <c r="D114" s="424"/>
      <c r="E114" s="424"/>
      <c r="F114" s="147"/>
    </row>
    <row r="115" spans="1:6">
      <c r="A115" s="85"/>
      <c r="B115" s="86">
        <v>32</v>
      </c>
      <c r="C115" s="711" t="s">
        <v>30</v>
      </c>
      <c r="D115" s="424">
        <v>104000</v>
      </c>
      <c r="E115" s="424">
        <f>E109</f>
        <v>25845.63</v>
      </c>
      <c r="F115" s="147">
        <f>E115/D115</f>
        <v>0.2485156730769231</v>
      </c>
    </row>
    <row r="116" spans="1:6" ht="15">
      <c r="A116" s="179"/>
      <c r="B116" s="728">
        <v>323</v>
      </c>
      <c r="C116" s="712" t="s">
        <v>33</v>
      </c>
      <c r="D116" s="446"/>
      <c r="E116" s="446">
        <f>E115</f>
        <v>25845.63</v>
      </c>
      <c r="F116" s="159"/>
    </row>
    <row r="117" spans="1:6" ht="15">
      <c r="A117" s="179"/>
      <c r="B117" s="728">
        <v>3237</v>
      </c>
      <c r="C117" s="712" t="s">
        <v>476</v>
      </c>
      <c r="D117" s="446"/>
      <c r="E117" s="446">
        <v>25845.63</v>
      </c>
      <c r="F117" s="159"/>
    </row>
    <row r="118" spans="1:6" ht="15">
      <c r="A118" s="179"/>
      <c r="B118" s="728"/>
      <c r="C118" s="712"/>
      <c r="D118" s="446"/>
      <c r="E118" s="446"/>
      <c r="F118" s="159"/>
    </row>
    <row r="119" spans="1:6" ht="36.75" customHeight="1">
      <c r="A119" s="54" t="s">
        <v>43</v>
      </c>
      <c r="B119" s="685" t="s">
        <v>377</v>
      </c>
      <c r="C119" s="669" t="s">
        <v>304</v>
      </c>
      <c r="D119" s="670">
        <f>D123</f>
        <v>30000</v>
      </c>
      <c r="E119" s="686">
        <v>0</v>
      </c>
      <c r="F119" s="30">
        <v>0</v>
      </c>
    </row>
    <row r="120" spans="1:6" s="17" customFormat="1" ht="32.25" customHeight="1">
      <c r="A120" s="48" t="s">
        <v>394</v>
      </c>
      <c r="B120" s="676" t="s">
        <v>443</v>
      </c>
      <c r="C120" s="665" t="s">
        <v>421</v>
      </c>
      <c r="D120" s="677">
        <f>D119</f>
        <v>30000</v>
      </c>
      <c r="E120" s="677">
        <v>0</v>
      </c>
      <c r="F120" s="128">
        <v>0</v>
      </c>
    </row>
    <row r="121" spans="1:6" s="17" customFormat="1" ht="32.25" customHeight="1">
      <c r="A121" s="48" t="s">
        <v>643</v>
      </c>
      <c r="B121" s="676" t="s">
        <v>46</v>
      </c>
      <c r="C121" s="671" t="s">
        <v>595</v>
      </c>
      <c r="D121" s="708">
        <f>D119</f>
        <v>30000</v>
      </c>
      <c r="E121" s="708">
        <v>0</v>
      </c>
      <c r="F121" s="184">
        <v>0</v>
      </c>
    </row>
    <row r="122" spans="1:6">
      <c r="A122" s="89"/>
      <c r="B122" s="709"/>
      <c r="C122" s="752"/>
      <c r="D122" s="681"/>
      <c r="E122" s="681"/>
      <c r="F122" s="148"/>
    </row>
    <row r="123" spans="1:6" ht="31.5">
      <c r="A123" s="89"/>
      <c r="B123" s="688">
        <v>42</v>
      </c>
      <c r="C123" s="743" t="s">
        <v>72</v>
      </c>
      <c r="D123" s="424">
        <v>30000</v>
      </c>
      <c r="E123" s="424">
        <v>0</v>
      </c>
      <c r="F123" s="147">
        <v>0</v>
      </c>
    </row>
    <row r="124" spans="1:6">
      <c r="A124" s="89"/>
      <c r="B124" s="741"/>
      <c r="C124" s="753"/>
      <c r="D124" s="681"/>
      <c r="E124" s="681"/>
      <c r="F124" s="148"/>
    </row>
    <row r="125" spans="1:6" ht="22.5" customHeight="1">
      <c r="A125" s="92" t="s">
        <v>43</v>
      </c>
      <c r="B125" s="717" t="s">
        <v>378</v>
      </c>
      <c r="C125" s="705" t="s">
        <v>128</v>
      </c>
      <c r="D125" s="718">
        <v>20000</v>
      </c>
      <c r="E125" s="670">
        <v>0</v>
      </c>
      <c r="F125" s="186">
        <v>0</v>
      </c>
    </row>
    <row r="126" spans="1:6" ht="38.25" customHeight="1">
      <c r="A126" s="48" t="s">
        <v>394</v>
      </c>
      <c r="B126" s="676" t="s">
        <v>428</v>
      </c>
      <c r="C126" s="665" t="s">
        <v>414</v>
      </c>
      <c r="D126" s="677">
        <f>D125</f>
        <v>20000</v>
      </c>
      <c r="E126" s="677">
        <v>0</v>
      </c>
      <c r="F126" s="128">
        <v>0</v>
      </c>
    </row>
    <row r="127" spans="1:6" ht="32.25" customHeight="1">
      <c r="A127" s="48" t="s">
        <v>643</v>
      </c>
      <c r="B127" s="676" t="s">
        <v>46</v>
      </c>
      <c r="C127" s="671" t="s">
        <v>595</v>
      </c>
      <c r="D127" s="708">
        <v>20000</v>
      </c>
      <c r="E127" s="708">
        <v>0</v>
      </c>
      <c r="F127" s="184">
        <v>0</v>
      </c>
    </row>
    <row r="128" spans="1:6" ht="32.25" customHeight="1">
      <c r="A128" s="48"/>
      <c r="B128" s="676" t="s">
        <v>672</v>
      </c>
      <c r="C128" s="671" t="s">
        <v>605</v>
      </c>
      <c r="D128" s="708">
        <v>0</v>
      </c>
      <c r="E128" s="708"/>
      <c r="F128" s="184"/>
    </row>
    <row r="129" spans="1:6">
      <c r="A129" s="71"/>
      <c r="B129" s="688"/>
      <c r="C129" s="689"/>
      <c r="D129" s="754"/>
      <c r="E129" s="700"/>
      <c r="F129" s="195"/>
    </row>
    <row r="130" spans="1:6">
      <c r="A130" s="99"/>
      <c r="B130" s="755">
        <v>32</v>
      </c>
      <c r="C130" s="689" t="s">
        <v>30</v>
      </c>
      <c r="D130" s="756">
        <v>20000</v>
      </c>
      <c r="E130" s="697">
        <v>0</v>
      </c>
      <c r="F130" s="196">
        <v>0</v>
      </c>
    </row>
    <row r="131" spans="1:6">
      <c r="A131" s="100"/>
      <c r="B131" s="757"/>
      <c r="C131" s="680"/>
      <c r="D131" s="758"/>
      <c r="E131" s="749"/>
      <c r="F131" s="197"/>
    </row>
    <row r="132" spans="1:6">
      <c r="A132" s="58" t="s">
        <v>43</v>
      </c>
      <c r="B132" s="674" t="s">
        <v>645</v>
      </c>
      <c r="C132" s="669" t="s">
        <v>646</v>
      </c>
      <c r="D132" s="746">
        <v>20000</v>
      </c>
      <c r="E132" s="675">
        <v>0</v>
      </c>
      <c r="F132" s="131">
        <v>0</v>
      </c>
    </row>
    <row r="133" spans="1:6" ht="30.75">
      <c r="A133" s="48" t="s">
        <v>394</v>
      </c>
      <c r="B133" s="701" t="s">
        <v>647</v>
      </c>
      <c r="C133" s="665" t="s">
        <v>403</v>
      </c>
      <c r="D133" s="677">
        <f>D132</f>
        <v>20000</v>
      </c>
      <c r="E133" s="677">
        <v>0</v>
      </c>
      <c r="F133" s="128">
        <v>0</v>
      </c>
    </row>
    <row r="134" spans="1:6" ht="30.75">
      <c r="A134" s="48" t="s">
        <v>643</v>
      </c>
      <c r="B134" s="701">
        <v>11</v>
      </c>
      <c r="C134" s="665" t="s">
        <v>595</v>
      </c>
      <c r="D134" s="677">
        <v>0</v>
      </c>
      <c r="E134" s="677">
        <v>0</v>
      </c>
      <c r="F134" s="128">
        <v>0</v>
      </c>
    </row>
    <row r="135" spans="1:6">
      <c r="A135" s="48"/>
      <c r="B135" s="701">
        <v>51</v>
      </c>
      <c r="C135" s="665" t="s">
        <v>644</v>
      </c>
      <c r="D135" s="677">
        <v>20000</v>
      </c>
      <c r="E135" s="677">
        <v>0</v>
      </c>
      <c r="F135" s="128">
        <v>0</v>
      </c>
    </row>
    <row r="136" spans="1:6">
      <c r="A136" s="48"/>
      <c r="B136" s="701">
        <v>52</v>
      </c>
      <c r="C136" s="665" t="s">
        <v>599</v>
      </c>
      <c r="D136" s="677">
        <v>0</v>
      </c>
      <c r="E136" s="677"/>
      <c r="F136" s="128"/>
    </row>
    <row r="137" spans="1:6">
      <c r="A137" s="70"/>
      <c r="B137" s="695"/>
      <c r="C137" s="687"/>
      <c r="D137" s="696"/>
      <c r="E137" s="696"/>
      <c r="F137" s="150"/>
    </row>
    <row r="138" spans="1:6">
      <c r="A138" s="59"/>
      <c r="B138" s="421">
        <v>32</v>
      </c>
      <c r="C138" s="422" t="s">
        <v>30</v>
      </c>
      <c r="D138" s="756">
        <v>20000</v>
      </c>
      <c r="E138" s="697">
        <v>0</v>
      </c>
      <c r="F138" s="151">
        <v>0</v>
      </c>
    </row>
    <row r="139" spans="1:6">
      <c r="A139" s="59"/>
      <c r="B139" s="421"/>
      <c r="C139" s="422"/>
      <c r="D139" s="756"/>
      <c r="E139" s="759"/>
      <c r="F139" s="198"/>
    </row>
    <row r="140" spans="1:6" ht="37.5" customHeight="1">
      <c r="A140" s="90" t="s">
        <v>98</v>
      </c>
      <c r="B140" s="723">
        <v>1016</v>
      </c>
      <c r="C140" s="724" t="s">
        <v>648</v>
      </c>
      <c r="D140" s="725">
        <v>35000</v>
      </c>
      <c r="E140" s="725">
        <v>0</v>
      </c>
      <c r="F140" s="192">
        <v>0</v>
      </c>
    </row>
    <row r="141" spans="1:6">
      <c r="A141" s="91"/>
      <c r="B141" s="86"/>
      <c r="C141" s="693"/>
      <c r="D141" s="726"/>
      <c r="E141" s="726"/>
      <c r="F141" s="147"/>
    </row>
    <row r="142" spans="1:6" ht="31.5">
      <c r="A142" s="34" t="s">
        <v>43</v>
      </c>
      <c r="B142" s="731" t="s">
        <v>379</v>
      </c>
      <c r="C142" s="692" t="s">
        <v>319</v>
      </c>
      <c r="D142" s="686">
        <f>D148</f>
        <v>35000</v>
      </c>
      <c r="E142" s="686">
        <v>0</v>
      </c>
      <c r="F142" s="30">
        <v>0</v>
      </c>
    </row>
    <row r="143" spans="1:6" ht="33.950000000000003" customHeight="1">
      <c r="A143" s="48" t="s">
        <v>394</v>
      </c>
      <c r="B143" s="676" t="s">
        <v>427</v>
      </c>
      <c r="C143" s="665" t="s">
        <v>418</v>
      </c>
      <c r="D143" s="677">
        <f>D142</f>
        <v>35000</v>
      </c>
      <c r="E143" s="677">
        <v>0</v>
      </c>
      <c r="F143" s="128">
        <v>0</v>
      </c>
    </row>
    <row r="144" spans="1:6" ht="28.5" customHeight="1">
      <c r="A144" s="48" t="s">
        <v>643</v>
      </c>
      <c r="B144" s="676" t="s">
        <v>46</v>
      </c>
      <c r="C144" s="671" t="s">
        <v>595</v>
      </c>
      <c r="D144" s="708">
        <v>15000</v>
      </c>
      <c r="E144" s="708">
        <v>0</v>
      </c>
      <c r="F144" s="184">
        <v>0</v>
      </c>
    </row>
    <row r="145" spans="1:6" ht="28.5" customHeight="1">
      <c r="A145" s="48"/>
      <c r="B145" s="676" t="s">
        <v>208</v>
      </c>
      <c r="C145" s="671" t="s">
        <v>597</v>
      </c>
      <c r="D145" s="708">
        <v>0</v>
      </c>
      <c r="E145" s="708"/>
      <c r="F145" s="184"/>
    </row>
    <row r="146" spans="1:6" ht="28.5" customHeight="1">
      <c r="A146" s="48"/>
      <c r="B146" s="676" t="s">
        <v>270</v>
      </c>
      <c r="C146" s="671" t="s">
        <v>599</v>
      </c>
      <c r="D146" s="708">
        <v>20000</v>
      </c>
      <c r="E146" s="708"/>
      <c r="F146" s="184"/>
    </row>
    <row r="147" spans="1:6" ht="17.25" customHeight="1">
      <c r="A147" s="95"/>
      <c r="B147" s="710"/>
      <c r="C147" s="710"/>
      <c r="D147" s="681"/>
      <c r="E147" s="681"/>
      <c r="F147" s="148"/>
    </row>
    <row r="148" spans="1:6" ht="17.25" customHeight="1">
      <c r="A148" s="95"/>
      <c r="B148" s="86">
        <v>38</v>
      </c>
      <c r="C148" s="693" t="s">
        <v>40</v>
      </c>
      <c r="D148" s="424">
        <v>35000</v>
      </c>
      <c r="E148" s="424">
        <v>0</v>
      </c>
      <c r="F148" s="147">
        <v>0</v>
      </c>
    </row>
    <row r="149" spans="1:6" ht="16.5" thickBot="1">
      <c r="A149" s="760"/>
      <c r="B149" s="761"/>
      <c r="C149" s="761"/>
      <c r="D149" s="761"/>
      <c r="E149" s="761"/>
      <c r="F149" s="762"/>
    </row>
    <row r="150" spans="1:6">
      <c r="A150" s="29"/>
      <c r="B150" s="29"/>
      <c r="C150" s="29"/>
      <c r="D150" s="29"/>
      <c r="F150" s="166"/>
    </row>
    <row r="151" spans="1:6">
      <c r="A151" s="29"/>
      <c r="B151" s="29"/>
      <c r="C151" s="29"/>
      <c r="D151" s="29"/>
      <c r="F151" s="166"/>
    </row>
    <row r="152" spans="1:6">
      <c r="F152" s="167"/>
    </row>
    <row r="153" spans="1:6" ht="30" customHeight="1">
      <c r="F153" s="167"/>
    </row>
    <row r="154" spans="1:6" ht="32.25" customHeight="1">
      <c r="F154" s="167"/>
    </row>
    <row r="155" spans="1:6" ht="19.5" customHeight="1">
      <c r="F155" s="167"/>
    </row>
    <row r="156" spans="1:6">
      <c r="F156" s="167"/>
    </row>
    <row r="157" spans="1:6">
      <c r="F157" s="167"/>
    </row>
    <row r="161" ht="18.75" customHeight="1"/>
    <row r="162" ht="31.5" customHeight="1"/>
    <row r="163" ht="19.5" customHeight="1"/>
  </sheetData>
  <printOptions horizontalCentered="1"/>
  <pageMargins left="0.25" right="0.25" top="0.75" bottom="0.75" header="0.3" footer="0.3"/>
  <pageSetup paperSize="9" scale="6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0"/>
  <sheetViews>
    <sheetView workbookViewId="0">
      <selection activeCell="J64" sqref="J64"/>
    </sheetView>
  </sheetViews>
  <sheetFormatPr defaultRowHeight="15"/>
  <cols>
    <col min="1" max="1" width="15.5703125" customWidth="1"/>
    <col min="2" max="2" width="9.42578125" customWidth="1"/>
    <col min="3" max="3" width="45" customWidth="1"/>
    <col min="4" max="4" width="20.140625" customWidth="1"/>
    <col min="5" max="5" width="22" customWidth="1"/>
    <col min="6" max="6" width="14.28515625" customWidth="1"/>
    <col min="8" max="8" width="10" bestFit="1" customWidth="1"/>
  </cols>
  <sheetData>
    <row r="1" spans="1:8" ht="15.75" thickBot="1">
      <c r="A1" s="278"/>
      <c r="B1" s="279"/>
      <c r="C1" s="279"/>
      <c r="D1" s="279"/>
      <c r="E1" s="279"/>
      <c r="F1" s="280"/>
    </row>
    <row r="2" spans="1:8" ht="42" customHeight="1">
      <c r="A2" s="395" t="s">
        <v>19</v>
      </c>
      <c r="B2" s="232" t="s">
        <v>0</v>
      </c>
      <c r="C2" s="233" t="s">
        <v>20</v>
      </c>
      <c r="D2" s="396" t="s">
        <v>666</v>
      </c>
      <c r="E2" s="396" t="s">
        <v>712</v>
      </c>
      <c r="F2" s="397" t="s">
        <v>549</v>
      </c>
    </row>
    <row r="3" spans="1:8">
      <c r="A3" s="398">
        <v>1</v>
      </c>
      <c r="B3" s="399">
        <v>2</v>
      </c>
      <c r="C3" s="399">
        <v>3</v>
      </c>
      <c r="D3" s="399">
        <v>4</v>
      </c>
      <c r="E3" s="763">
        <v>5</v>
      </c>
      <c r="F3" s="764"/>
    </row>
    <row r="4" spans="1:8" ht="33" customHeight="1">
      <c r="A4" s="765"/>
      <c r="B4" s="766"/>
      <c r="C4" s="767" t="s">
        <v>313</v>
      </c>
      <c r="D4" s="768">
        <f>D5</f>
        <v>1501000</v>
      </c>
      <c r="E4" s="768">
        <f>E7</f>
        <v>742003.24000000011</v>
      </c>
      <c r="F4" s="769">
        <f>E4/D4</f>
        <v>0.49433926715522991</v>
      </c>
    </row>
    <row r="5" spans="1:8" ht="26.1" customHeight="1">
      <c r="A5" s="407" t="s">
        <v>21</v>
      </c>
      <c r="B5" s="408">
        <v>4005</v>
      </c>
      <c r="C5" s="409" t="s">
        <v>22</v>
      </c>
      <c r="D5" s="410">
        <f>D7+D71</f>
        <v>1501000</v>
      </c>
      <c r="E5" s="410">
        <f>E4</f>
        <v>742003.24000000011</v>
      </c>
      <c r="F5" s="411">
        <f>E5/D5</f>
        <v>0.49433926715522991</v>
      </c>
    </row>
    <row r="6" spans="1:8" ht="18">
      <c r="A6" s="770"/>
      <c r="B6" s="771"/>
      <c r="C6" s="772"/>
      <c r="D6" s="691"/>
      <c r="E6" s="691"/>
      <c r="F6" s="143"/>
    </row>
    <row r="7" spans="1:8" ht="22.9" customHeight="1">
      <c r="A7" s="773" t="s">
        <v>23</v>
      </c>
      <c r="B7" s="774">
        <v>1017</v>
      </c>
      <c r="C7" s="775" t="s">
        <v>24</v>
      </c>
      <c r="D7" s="776">
        <f>D9+D33+D43+D51+D62</f>
        <v>1496000</v>
      </c>
      <c r="E7" s="777">
        <f>E9+E33+E43+E51+E62</f>
        <v>742003.24000000011</v>
      </c>
      <c r="F7" s="778">
        <f>E7/D7</f>
        <v>0.49599147058823534</v>
      </c>
    </row>
    <row r="8" spans="1:8" ht="15.75">
      <c r="A8" s="779"/>
      <c r="B8" s="15"/>
      <c r="C8" s="21"/>
      <c r="D8" s="2"/>
      <c r="E8" s="672"/>
      <c r="F8" s="780"/>
    </row>
    <row r="9" spans="1:8" ht="32.450000000000003" customHeight="1">
      <c r="A9" s="781" t="s">
        <v>25</v>
      </c>
      <c r="B9" s="272" t="s">
        <v>380</v>
      </c>
      <c r="C9" s="782" t="s">
        <v>392</v>
      </c>
      <c r="D9" s="783">
        <v>1340000</v>
      </c>
      <c r="E9" s="784">
        <f>E10</f>
        <v>729666.68</v>
      </c>
      <c r="F9" s="785">
        <f>E9/D9</f>
        <v>0.54452737313432842</v>
      </c>
    </row>
    <row r="10" spans="1:8" ht="29.25" customHeight="1">
      <c r="A10" s="431" t="s">
        <v>394</v>
      </c>
      <c r="B10" s="432" t="s">
        <v>425</v>
      </c>
      <c r="C10" s="433" t="s">
        <v>395</v>
      </c>
      <c r="D10" s="434">
        <v>1340000</v>
      </c>
      <c r="E10" s="435">
        <f>E11</f>
        <v>729666.68</v>
      </c>
      <c r="F10" s="451">
        <f>E10/D10</f>
        <v>0.54452737313432842</v>
      </c>
      <c r="G10" s="2"/>
      <c r="H10" s="13"/>
    </row>
    <row r="11" spans="1:8" ht="21.75" customHeight="1">
      <c r="A11" s="431" t="s">
        <v>598</v>
      </c>
      <c r="B11" s="432" t="s">
        <v>46</v>
      </c>
      <c r="C11" s="433" t="s">
        <v>595</v>
      </c>
      <c r="D11" s="434">
        <v>1340000</v>
      </c>
      <c r="E11" s="435">
        <f>E13+E21+E28</f>
        <v>729666.68</v>
      </c>
      <c r="F11" s="451">
        <f>E11/D11</f>
        <v>0.54452737313432842</v>
      </c>
      <c r="G11" s="2"/>
      <c r="H11" s="13"/>
    </row>
    <row r="12" spans="1:8" ht="15.75">
      <c r="A12" s="786"/>
      <c r="B12" s="15"/>
      <c r="C12" s="21"/>
      <c r="D12" s="787"/>
      <c r="E12" s="672"/>
      <c r="F12" s="788"/>
    </row>
    <row r="13" spans="1:8">
      <c r="A13" s="494"/>
      <c r="B13" s="413">
        <v>31</v>
      </c>
      <c r="C13" s="457" t="s">
        <v>26</v>
      </c>
      <c r="D13" s="458">
        <v>1300000</v>
      </c>
      <c r="E13" s="458">
        <f>E14+E17+E18</f>
        <v>705681.35000000009</v>
      </c>
      <c r="F13" s="459">
        <f>E13/D13</f>
        <v>0.54283180769230777</v>
      </c>
      <c r="H13" s="2"/>
    </row>
    <row r="14" spans="1:8">
      <c r="A14" s="460" t="s">
        <v>451</v>
      </c>
      <c r="B14" s="14">
        <v>311</v>
      </c>
      <c r="C14" s="20" t="s">
        <v>27</v>
      </c>
      <c r="D14" s="461"/>
      <c r="E14" s="169">
        <v>570470.87</v>
      </c>
      <c r="F14" s="251"/>
    </row>
    <row r="15" spans="1:8">
      <c r="A15" s="460"/>
      <c r="B15" s="14">
        <v>3111</v>
      </c>
      <c r="C15" s="20" t="s">
        <v>490</v>
      </c>
      <c r="D15" s="461"/>
      <c r="E15" s="169">
        <v>570470.87</v>
      </c>
      <c r="F15" s="251"/>
    </row>
    <row r="16" spans="1:8">
      <c r="A16" s="460" t="s">
        <v>333</v>
      </c>
      <c r="B16" s="14">
        <v>312</v>
      </c>
      <c r="C16" s="20" t="s">
        <v>716</v>
      </c>
      <c r="D16" s="461"/>
      <c r="E16" s="169">
        <v>41095.43</v>
      </c>
      <c r="F16" s="251"/>
    </row>
    <row r="17" spans="1:7">
      <c r="A17" s="460"/>
      <c r="B17" s="14">
        <v>3121</v>
      </c>
      <c r="C17" s="20" t="s">
        <v>28</v>
      </c>
      <c r="D17" s="461"/>
      <c r="E17" s="169">
        <v>41095.43</v>
      </c>
      <c r="F17" s="251"/>
    </row>
    <row r="18" spans="1:7">
      <c r="A18" s="460" t="s">
        <v>460</v>
      </c>
      <c r="B18" s="14">
        <v>313</v>
      </c>
      <c r="C18" s="20" t="s">
        <v>29</v>
      </c>
      <c r="D18" s="461"/>
      <c r="E18" s="169">
        <v>94115.05</v>
      </c>
      <c r="F18" s="251"/>
    </row>
    <row r="19" spans="1:7">
      <c r="A19" s="460"/>
      <c r="B19" s="14">
        <v>3132</v>
      </c>
      <c r="C19" s="20" t="s">
        <v>492</v>
      </c>
      <c r="D19" s="461"/>
      <c r="E19" s="169">
        <v>94115.05</v>
      </c>
      <c r="F19" s="251"/>
    </row>
    <row r="20" spans="1:7" ht="15.75">
      <c r="A20" s="789"/>
      <c r="B20" s="15"/>
      <c r="C20" s="21"/>
      <c r="D20" s="2"/>
      <c r="E20" s="672"/>
      <c r="F20" s="780"/>
    </row>
    <row r="21" spans="1:7">
      <c r="A21" s="460"/>
      <c r="B21" s="413">
        <v>32</v>
      </c>
      <c r="C21" s="457" t="s">
        <v>30</v>
      </c>
      <c r="D21" s="458">
        <v>22000</v>
      </c>
      <c r="E21" s="458">
        <f>E22</f>
        <v>11946.88</v>
      </c>
      <c r="F21" s="459">
        <f>E21/D21</f>
        <v>0.54303999999999997</v>
      </c>
    </row>
    <row r="22" spans="1:7" ht="15" customHeight="1">
      <c r="A22" s="460" t="s">
        <v>461</v>
      </c>
      <c r="B22" s="14">
        <v>321</v>
      </c>
      <c r="C22" s="20" t="s">
        <v>31</v>
      </c>
      <c r="D22" s="461"/>
      <c r="E22" s="169">
        <v>11946.88</v>
      </c>
      <c r="F22" s="251"/>
    </row>
    <row r="23" spans="1:7" ht="15" customHeight="1">
      <c r="A23" s="460"/>
      <c r="B23" s="14">
        <v>3211</v>
      </c>
      <c r="C23" s="20" t="s">
        <v>495</v>
      </c>
      <c r="D23" s="461"/>
      <c r="E23" s="169">
        <v>267.24</v>
      </c>
      <c r="F23" s="251"/>
    </row>
    <row r="24" spans="1:7" ht="15" customHeight="1">
      <c r="A24" s="460"/>
      <c r="B24" s="14">
        <v>3212</v>
      </c>
      <c r="C24" s="20" t="s">
        <v>717</v>
      </c>
      <c r="D24" s="461"/>
      <c r="E24" s="169">
        <v>9282.89</v>
      </c>
      <c r="F24" s="251"/>
    </row>
    <row r="25" spans="1:7" ht="15" customHeight="1">
      <c r="A25" s="460"/>
      <c r="B25" s="14">
        <v>3213</v>
      </c>
      <c r="C25" s="20" t="s">
        <v>718</v>
      </c>
      <c r="D25" s="461"/>
      <c r="E25" s="169">
        <v>1333.15</v>
      </c>
      <c r="F25" s="251"/>
    </row>
    <row r="26" spans="1:7" ht="15" customHeight="1">
      <c r="A26" s="460"/>
      <c r="B26" s="14">
        <v>3214</v>
      </c>
      <c r="C26" s="20" t="s">
        <v>719</v>
      </c>
      <c r="D26" s="461"/>
      <c r="E26" s="169">
        <v>1063.5999999999999</v>
      </c>
      <c r="F26" s="251"/>
    </row>
    <row r="27" spans="1:7" ht="15.75" customHeight="1">
      <c r="A27" s="460"/>
      <c r="B27" s="14"/>
      <c r="C27" s="14"/>
      <c r="D27" s="20"/>
      <c r="E27" s="461"/>
      <c r="F27" s="790"/>
      <c r="G27" s="230"/>
    </row>
    <row r="28" spans="1:7">
      <c r="A28" s="460"/>
      <c r="B28" s="413">
        <v>34</v>
      </c>
      <c r="C28" s="457" t="s">
        <v>36</v>
      </c>
      <c r="D28" s="458">
        <v>18000</v>
      </c>
      <c r="E28" s="458">
        <f>E29</f>
        <v>12038.45</v>
      </c>
      <c r="F28" s="459">
        <f>E28/D28</f>
        <v>0.66880277777777786</v>
      </c>
    </row>
    <row r="29" spans="1:7">
      <c r="A29" s="460" t="s">
        <v>462</v>
      </c>
      <c r="B29" s="14">
        <v>343</v>
      </c>
      <c r="C29" s="20" t="s">
        <v>37</v>
      </c>
      <c r="D29" s="461"/>
      <c r="E29" s="169">
        <v>12038.45</v>
      </c>
      <c r="F29" s="251"/>
    </row>
    <row r="30" spans="1:7">
      <c r="A30" s="460"/>
      <c r="B30" s="14">
        <v>3431</v>
      </c>
      <c r="C30" s="20" t="s">
        <v>481</v>
      </c>
      <c r="D30" s="461"/>
      <c r="E30" s="169">
        <v>12038.42</v>
      </c>
      <c r="F30" s="251"/>
    </row>
    <row r="31" spans="1:7">
      <c r="A31" s="460"/>
      <c r="B31" s="14">
        <v>3433</v>
      </c>
      <c r="C31" s="20" t="s">
        <v>497</v>
      </c>
      <c r="D31" s="461"/>
      <c r="E31" s="169">
        <v>0.03</v>
      </c>
      <c r="F31" s="251"/>
    </row>
    <row r="32" spans="1:7" ht="15.75">
      <c r="A32" s="789"/>
      <c r="B32" s="15"/>
      <c r="C32" s="21"/>
      <c r="D32" s="2"/>
      <c r="E32" s="672"/>
      <c r="F32" s="780"/>
    </row>
    <row r="33" spans="1:8" ht="18" customHeight="1">
      <c r="A33" s="781" t="s">
        <v>25</v>
      </c>
      <c r="B33" s="272" t="s">
        <v>381</v>
      </c>
      <c r="C33" s="782" t="s">
        <v>38</v>
      </c>
      <c r="D33" s="784">
        <v>46000</v>
      </c>
      <c r="E33" s="784">
        <v>800</v>
      </c>
      <c r="F33" s="791">
        <f>E33/D33</f>
        <v>1.7391304347826087E-2</v>
      </c>
    </row>
    <row r="34" spans="1:8" ht="29.25" customHeight="1">
      <c r="A34" s="431" t="s">
        <v>394</v>
      </c>
      <c r="B34" s="432" t="s">
        <v>425</v>
      </c>
      <c r="C34" s="433" t="s">
        <v>395</v>
      </c>
      <c r="D34" s="434">
        <v>46000</v>
      </c>
      <c r="E34" s="435">
        <v>800</v>
      </c>
      <c r="F34" s="451">
        <f>E34/D34</f>
        <v>1.7391304347826087E-2</v>
      </c>
      <c r="G34" s="2"/>
      <c r="H34" s="13"/>
    </row>
    <row r="35" spans="1:8" ht="20.25" customHeight="1">
      <c r="A35" s="431" t="s">
        <v>598</v>
      </c>
      <c r="B35" s="432" t="s">
        <v>46</v>
      </c>
      <c r="C35" s="433" t="s">
        <v>595</v>
      </c>
      <c r="D35" s="434">
        <v>46000</v>
      </c>
      <c r="E35" s="435">
        <v>800</v>
      </c>
      <c r="F35" s="451">
        <f>E35/D35</f>
        <v>1.7391304347826087E-2</v>
      </c>
      <c r="G35" s="2"/>
      <c r="H35" s="13"/>
    </row>
    <row r="36" spans="1:8" ht="20.25" customHeight="1">
      <c r="A36" s="792"/>
      <c r="B36" s="552"/>
      <c r="C36" s="581"/>
      <c r="D36" s="583"/>
      <c r="E36" s="527"/>
      <c r="F36" s="584"/>
      <c r="G36" s="2"/>
      <c r="H36" s="13"/>
    </row>
    <row r="37" spans="1:8" ht="28.15" customHeight="1">
      <c r="A37" s="792"/>
      <c r="B37" s="552" t="s">
        <v>81</v>
      </c>
      <c r="C37" s="581" t="s">
        <v>673</v>
      </c>
      <c r="D37" s="583">
        <v>0</v>
      </c>
      <c r="E37" s="527">
        <v>0</v>
      </c>
      <c r="F37" s="584">
        <v>0</v>
      </c>
      <c r="G37" s="2"/>
      <c r="H37" s="13"/>
    </row>
    <row r="38" spans="1:8" ht="18" customHeight="1">
      <c r="A38" s="792"/>
      <c r="B38" s="552"/>
      <c r="C38" s="581"/>
      <c r="D38" s="583"/>
      <c r="E38" s="527"/>
      <c r="F38" s="584"/>
      <c r="G38" s="2"/>
      <c r="H38" s="13"/>
    </row>
    <row r="39" spans="1:8">
      <c r="A39" s="460"/>
      <c r="B39" s="413">
        <v>38</v>
      </c>
      <c r="C39" s="457" t="s">
        <v>40</v>
      </c>
      <c r="D39" s="458">
        <v>46000</v>
      </c>
      <c r="E39" s="458">
        <v>800</v>
      </c>
      <c r="F39" s="459">
        <f>E39/D39</f>
        <v>1.7391304347826087E-2</v>
      </c>
    </row>
    <row r="40" spans="1:8">
      <c r="A40" s="460"/>
      <c r="B40" s="469">
        <v>383</v>
      </c>
      <c r="C40" s="170" t="s">
        <v>457</v>
      </c>
      <c r="D40" s="169"/>
      <c r="E40" s="169">
        <v>800</v>
      </c>
      <c r="F40" s="118"/>
    </row>
    <row r="41" spans="1:8">
      <c r="A41" s="460"/>
      <c r="B41" s="469">
        <v>3831</v>
      </c>
      <c r="C41" s="170" t="s">
        <v>720</v>
      </c>
      <c r="D41" s="169"/>
      <c r="E41" s="169">
        <v>800</v>
      </c>
      <c r="F41" s="118"/>
    </row>
    <row r="42" spans="1:8">
      <c r="A42" s="250"/>
      <c r="B42" s="6"/>
      <c r="C42" s="6"/>
      <c r="D42" s="273"/>
      <c r="E42" s="273"/>
      <c r="F42" s="251"/>
    </row>
    <row r="43" spans="1:8" ht="19.5" customHeight="1">
      <c r="A43" s="641" t="s">
        <v>25</v>
      </c>
      <c r="B43" s="642" t="s">
        <v>382</v>
      </c>
      <c r="C43" s="506" t="s">
        <v>467</v>
      </c>
      <c r="D43" s="639">
        <v>20000</v>
      </c>
      <c r="E43" s="639">
        <v>1552.14</v>
      </c>
      <c r="F43" s="430">
        <f>E43/D43</f>
        <v>7.7607000000000009E-2</v>
      </c>
    </row>
    <row r="44" spans="1:8" ht="29.25" customHeight="1">
      <c r="A44" s="431" t="s">
        <v>394</v>
      </c>
      <c r="B44" s="432" t="s">
        <v>425</v>
      </c>
      <c r="C44" s="433" t="s">
        <v>395</v>
      </c>
      <c r="D44" s="434">
        <v>20000</v>
      </c>
      <c r="E44" s="435">
        <f>E43</f>
        <v>1552.14</v>
      </c>
      <c r="F44" s="451">
        <f>E44/D44</f>
        <v>7.7607000000000009E-2</v>
      </c>
      <c r="G44" s="2"/>
      <c r="H44" s="13"/>
    </row>
    <row r="45" spans="1:8" ht="20.25" customHeight="1">
      <c r="A45" s="431" t="s">
        <v>598</v>
      </c>
      <c r="B45" s="432" t="s">
        <v>46</v>
      </c>
      <c r="C45" s="433" t="s">
        <v>595</v>
      </c>
      <c r="D45" s="434">
        <v>20000</v>
      </c>
      <c r="E45" s="435">
        <f>E43</f>
        <v>1552.14</v>
      </c>
      <c r="F45" s="451">
        <f>E45/D45</f>
        <v>7.7607000000000009E-2</v>
      </c>
      <c r="G45" s="2"/>
      <c r="H45" s="13"/>
    </row>
    <row r="46" spans="1:8">
      <c r="A46" s="250"/>
      <c r="B46" s="6"/>
      <c r="C46" s="6"/>
      <c r="D46" s="273"/>
      <c r="E46" s="273"/>
      <c r="F46" s="251"/>
    </row>
    <row r="47" spans="1:8" ht="18" customHeight="1">
      <c r="A47" s="621"/>
      <c r="B47" s="622">
        <v>32</v>
      </c>
      <c r="C47" s="274" t="s">
        <v>30</v>
      </c>
      <c r="D47" s="623">
        <v>20000</v>
      </c>
      <c r="E47" s="623">
        <v>1552.14</v>
      </c>
      <c r="F47" s="499">
        <f>E47/D47</f>
        <v>7.7607000000000009E-2</v>
      </c>
    </row>
    <row r="48" spans="1:8">
      <c r="A48" s="646"/>
      <c r="B48" s="624">
        <v>329</v>
      </c>
      <c r="C48" s="6" t="s">
        <v>35</v>
      </c>
      <c r="D48" s="273"/>
      <c r="E48" s="273">
        <v>1552.14</v>
      </c>
      <c r="F48" s="251"/>
    </row>
    <row r="49" spans="1:7">
      <c r="A49" s="646"/>
      <c r="B49" s="624">
        <v>3292</v>
      </c>
      <c r="C49" s="6" t="s">
        <v>498</v>
      </c>
      <c r="D49" s="273"/>
      <c r="E49" s="273">
        <v>1552.14</v>
      </c>
      <c r="F49" s="251"/>
    </row>
    <row r="50" spans="1:7">
      <c r="A50" s="252"/>
      <c r="F50" s="780"/>
    </row>
    <row r="51" spans="1:7" ht="23.45" customHeight="1">
      <c r="A51" s="641" t="s">
        <v>25</v>
      </c>
      <c r="B51" s="642" t="s">
        <v>675</v>
      </c>
      <c r="C51" s="642" t="s">
        <v>674</v>
      </c>
      <c r="D51" s="793">
        <v>70000</v>
      </c>
      <c r="E51" s="793">
        <f>E52</f>
        <v>7195.5599999999995</v>
      </c>
      <c r="F51" s="430">
        <f>E51/D51</f>
        <v>0.10279371428571428</v>
      </c>
    </row>
    <row r="52" spans="1:7" ht="33.6" customHeight="1">
      <c r="A52" s="619" t="s">
        <v>394</v>
      </c>
      <c r="B52" s="794">
        <v>11</v>
      </c>
      <c r="C52" s="433" t="s">
        <v>395</v>
      </c>
      <c r="D52" s="795">
        <v>70000</v>
      </c>
      <c r="E52" s="795">
        <f>E53</f>
        <v>7195.5599999999995</v>
      </c>
      <c r="F52" s="565">
        <f t="shared" ref="F52:F56" si="0">E52/D52</f>
        <v>0.10279371428571428</v>
      </c>
    </row>
    <row r="53" spans="1:7" ht="18" customHeight="1">
      <c r="A53" s="796" t="s">
        <v>598</v>
      </c>
      <c r="B53" s="794">
        <v>11</v>
      </c>
      <c r="C53" s="433" t="s">
        <v>595</v>
      </c>
      <c r="D53" s="795">
        <v>40000</v>
      </c>
      <c r="E53" s="795">
        <f>E56</f>
        <v>7195.5599999999995</v>
      </c>
      <c r="F53" s="565">
        <f t="shared" si="0"/>
        <v>0.17988899999999999</v>
      </c>
      <c r="G53" s="7"/>
    </row>
    <row r="54" spans="1:7">
      <c r="A54" s="796"/>
      <c r="B54" s="794">
        <v>51</v>
      </c>
      <c r="C54" s="433" t="s">
        <v>597</v>
      </c>
      <c r="D54" s="795">
        <v>30000</v>
      </c>
      <c r="E54" s="795">
        <v>0</v>
      </c>
      <c r="F54" s="565">
        <f t="shared" si="0"/>
        <v>0</v>
      </c>
      <c r="G54" s="7"/>
    </row>
    <row r="55" spans="1:7">
      <c r="A55" s="640"/>
      <c r="B55" s="797"/>
      <c r="C55" s="581"/>
      <c r="D55" s="798"/>
      <c r="E55" s="798"/>
      <c r="F55" s="441"/>
      <c r="G55" s="7"/>
    </row>
    <row r="56" spans="1:7">
      <c r="A56" s="640"/>
      <c r="B56" s="277">
        <v>32</v>
      </c>
      <c r="C56" s="274" t="s">
        <v>30</v>
      </c>
      <c r="D56" s="799">
        <v>70000</v>
      </c>
      <c r="E56" s="799">
        <f>E57+E59</f>
        <v>7195.5599999999995</v>
      </c>
      <c r="F56" s="441">
        <f t="shared" si="0"/>
        <v>0.10279371428571428</v>
      </c>
      <c r="G56" s="7"/>
    </row>
    <row r="57" spans="1:7">
      <c r="A57" s="640"/>
      <c r="B57" s="624">
        <v>322</v>
      </c>
      <c r="C57" s="6" t="s">
        <v>32</v>
      </c>
      <c r="D57" s="800"/>
      <c r="E57" s="800">
        <v>3695.56</v>
      </c>
      <c r="F57" s="251"/>
      <c r="G57" s="7"/>
    </row>
    <row r="58" spans="1:7">
      <c r="A58" s="640"/>
      <c r="B58" s="624">
        <v>3221</v>
      </c>
      <c r="C58" s="6" t="s">
        <v>721</v>
      </c>
      <c r="D58" s="800"/>
      <c r="E58" s="800">
        <v>3695.56</v>
      </c>
      <c r="F58" s="251"/>
      <c r="G58" s="7"/>
    </row>
    <row r="59" spans="1:7">
      <c r="A59" s="640"/>
      <c r="B59" s="624">
        <v>323</v>
      </c>
      <c r="C59" s="801" t="s">
        <v>33</v>
      </c>
      <c r="D59" s="800"/>
      <c r="E59" s="800">
        <v>3500</v>
      </c>
      <c r="F59" s="251"/>
    </row>
    <row r="60" spans="1:7">
      <c r="A60" s="640"/>
      <c r="B60" s="624">
        <v>3233</v>
      </c>
      <c r="C60" s="801" t="s">
        <v>472</v>
      </c>
      <c r="D60" s="800"/>
      <c r="E60" s="800">
        <v>3500</v>
      </c>
      <c r="F60" s="251"/>
    </row>
    <row r="61" spans="1:7">
      <c r="A61" s="252"/>
      <c r="C61" s="581"/>
      <c r="F61" s="780"/>
    </row>
    <row r="62" spans="1:7" ht="21" customHeight="1">
      <c r="A62" s="641" t="s">
        <v>43</v>
      </c>
      <c r="B62" s="642" t="s">
        <v>662</v>
      </c>
      <c r="C62" s="642" t="s">
        <v>173</v>
      </c>
      <c r="D62" s="639">
        <v>20000</v>
      </c>
      <c r="E62" s="639">
        <f>E63</f>
        <v>2788.86</v>
      </c>
      <c r="F62" s="430">
        <f>E62/D62</f>
        <v>0.13944300000000001</v>
      </c>
    </row>
    <row r="63" spans="1:7" ht="30" customHeight="1">
      <c r="A63" s="619" t="s">
        <v>566</v>
      </c>
      <c r="B63" s="802" t="s">
        <v>579</v>
      </c>
      <c r="C63" s="630" t="s">
        <v>395</v>
      </c>
      <c r="D63" s="631">
        <v>20000</v>
      </c>
      <c r="E63" s="631">
        <f>E66</f>
        <v>2788.86</v>
      </c>
      <c r="F63" s="436">
        <f>E63/D63</f>
        <v>0.13944300000000001</v>
      </c>
    </row>
    <row r="64" spans="1:7" ht="20.25" customHeight="1">
      <c r="A64" s="619" t="s">
        <v>598</v>
      </c>
      <c r="B64" s="802">
        <v>11</v>
      </c>
      <c r="C64" s="630" t="s">
        <v>595</v>
      </c>
      <c r="D64" s="631">
        <v>20000</v>
      </c>
      <c r="E64" s="631">
        <f>E66</f>
        <v>2788.86</v>
      </c>
      <c r="F64" s="436">
        <f>E64/D64</f>
        <v>0.13944300000000001</v>
      </c>
    </row>
    <row r="65" spans="1:6">
      <c r="A65" s="646"/>
      <c r="B65" s="6"/>
      <c r="C65" s="6"/>
      <c r="D65" s="273"/>
      <c r="E65" s="273"/>
      <c r="F65" s="251"/>
    </row>
    <row r="66" spans="1:6" ht="28.5" customHeight="1">
      <c r="A66" s="644"/>
      <c r="B66" s="622">
        <v>42</v>
      </c>
      <c r="C66" s="463" t="s">
        <v>580</v>
      </c>
      <c r="D66" s="623">
        <v>20000</v>
      </c>
      <c r="E66" s="623">
        <f>E67</f>
        <v>2788.86</v>
      </c>
      <c r="F66" s="499">
        <f>E66/D66</f>
        <v>0.13944300000000001</v>
      </c>
    </row>
    <row r="67" spans="1:6" ht="28.5" customHeight="1">
      <c r="A67" s="646"/>
      <c r="B67" s="624">
        <v>422</v>
      </c>
      <c r="C67" s="20" t="s">
        <v>45</v>
      </c>
      <c r="D67" s="273"/>
      <c r="E67" s="273">
        <v>2788.86</v>
      </c>
      <c r="F67" s="251"/>
    </row>
    <row r="68" spans="1:6">
      <c r="A68" s="646"/>
      <c r="B68" s="624">
        <v>4221</v>
      </c>
      <c r="C68" s="6" t="s">
        <v>206</v>
      </c>
      <c r="D68" s="6"/>
      <c r="E68" s="273">
        <v>2788.86</v>
      </c>
      <c r="F68" s="251"/>
    </row>
    <row r="69" spans="1:6">
      <c r="A69" s="646"/>
      <c r="B69" s="624">
        <v>426</v>
      </c>
      <c r="C69" s="6" t="s">
        <v>129</v>
      </c>
      <c r="D69" s="6"/>
      <c r="E69" s="273">
        <v>0</v>
      </c>
      <c r="F69" s="251"/>
    </row>
    <row r="70" spans="1:6">
      <c r="A70" s="646"/>
      <c r="B70" s="624"/>
      <c r="C70" s="6"/>
      <c r="D70" s="6"/>
      <c r="E70" s="273"/>
      <c r="F70" s="251"/>
    </row>
    <row r="71" spans="1:6" ht="18.600000000000001" customHeight="1">
      <c r="A71" s="90" t="s">
        <v>98</v>
      </c>
      <c r="B71" s="1085">
        <v>1004</v>
      </c>
      <c r="C71" s="1085" t="s">
        <v>676</v>
      </c>
      <c r="D71" s="1086">
        <v>5000</v>
      </c>
      <c r="E71" s="1086">
        <v>0</v>
      </c>
      <c r="F71" s="1087">
        <v>0</v>
      </c>
    </row>
    <row r="72" spans="1:6">
      <c r="A72" s="252"/>
      <c r="D72" s="803"/>
      <c r="E72" s="803"/>
      <c r="F72" s="804"/>
    </row>
    <row r="73" spans="1:6" ht="21.6" customHeight="1">
      <c r="A73" s="641" t="s">
        <v>25</v>
      </c>
      <c r="B73" s="638" t="s">
        <v>384</v>
      </c>
      <c r="C73" s="642" t="s">
        <v>677</v>
      </c>
      <c r="D73" s="793">
        <v>5000</v>
      </c>
      <c r="E73" s="793">
        <v>0</v>
      </c>
      <c r="F73" s="805">
        <v>0</v>
      </c>
    </row>
    <row r="74" spans="1:6" ht="28.9" customHeight="1">
      <c r="A74" s="619" t="s">
        <v>394</v>
      </c>
      <c r="B74" s="794">
        <v>11</v>
      </c>
      <c r="C74" s="630" t="s">
        <v>395</v>
      </c>
      <c r="D74" s="795">
        <v>5000</v>
      </c>
      <c r="E74" s="795">
        <v>0</v>
      </c>
      <c r="F74" s="806">
        <v>0</v>
      </c>
    </row>
    <row r="75" spans="1:6">
      <c r="A75" s="796" t="s">
        <v>598</v>
      </c>
      <c r="B75" s="794">
        <v>11</v>
      </c>
      <c r="C75" s="630" t="s">
        <v>595</v>
      </c>
      <c r="D75" s="795">
        <v>5000</v>
      </c>
      <c r="E75" s="795">
        <v>0</v>
      </c>
      <c r="F75" s="806">
        <v>0</v>
      </c>
    </row>
    <row r="76" spans="1:6">
      <c r="A76" s="796"/>
      <c r="B76" s="794">
        <v>84</v>
      </c>
      <c r="C76" s="630" t="s">
        <v>678</v>
      </c>
      <c r="D76" s="795">
        <v>0</v>
      </c>
      <c r="E76" s="795">
        <v>0</v>
      </c>
      <c r="F76" s="806">
        <v>0</v>
      </c>
    </row>
    <row r="77" spans="1:6">
      <c r="A77" s="644"/>
      <c r="B77" s="622"/>
      <c r="C77" s="274"/>
      <c r="D77" s="807"/>
      <c r="E77" s="807"/>
      <c r="F77" s="808"/>
    </row>
    <row r="78" spans="1:6">
      <c r="A78" s="644"/>
      <c r="B78" s="622">
        <v>34</v>
      </c>
      <c r="C78" s="274" t="s">
        <v>36</v>
      </c>
      <c r="D78" s="807">
        <v>5000</v>
      </c>
      <c r="E78" s="807">
        <v>0</v>
      </c>
      <c r="F78" s="808">
        <v>0</v>
      </c>
    </row>
    <row r="79" spans="1:6">
      <c r="A79" s="644"/>
      <c r="B79" s="622"/>
      <c r="C79" s="274"/>
      <c r="D79" s="807"/>
      <c r="E79" s="807"/>
      <c r="F79" s="808"/>
    </row>
    <row r="80" spans="1:6" ht="27" thickBot="1">
      <c r="A80" s="809"/>
      <c r="B80" s="810">
        <v>54</v>
      </c>
      <c r="C80" s="811" t="s">
        <v>679</v>
      </c>
      <c r="D80" s="812">
        <v>0</v>
      </c>
      <c r="E80" s="812">
        <v>0</v>
      </c>
      <c r="F80" s="813">
        <v>0</v>
      </c>
    </row>
  </sheetData>
  <pageMargins left="0.25" right="0.25" top="0.75" bottom="0.75" header="0.3" footer="0.3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14"/>
  <sheetViews>
    <sheetView tabSelected="1" workbookViewId="0">
      <selection activeCell="I106" sqref="I106"/>
    </sheetView>
  </sheetViews>
  <sheetFormatPr defaultRowHeight="15"/>
  <cols>
    <col min="1" max="1" width="16.140625" customWidth="1"/>
    <col min="2" max="2" width="10.85546875" customWidth="1"/>
    <col min="3" max="3" width="46" customWidth="1"/>
    <col min="4" max="4" width="17.140625" customWidth="1"/>
    <col min="5" max="5" width="18" style="276" customWidth="1"/>
    <col min="6" max="6" width="11.7109375" customWidth="1"/>
    <col min="7" max="7" width="0.140625" customWidth="1"/>
  </cols>
  <sheetData>
    <row r="1" spans="1:6" ht="15.75" thickBot="1">
      <c r="A1" s="278"/>
      <c r="B1" s="279"/>
      <c r="C1" s="279"/>
      <c r="D1" s="279"/>
      <c r="E1" s="286"/>
      <c r="F1" s="280"/>
    </row>
    <row r="2" spans="1:6" ht="37.15" customHeight="1">
      <c r="A2" s="395" t="s">
        <v>19</v>
      </c>
      <c r="B2" s="232" t="s">
        <v>0</v>
      </c>
      <c r="C2" s="232" t="s">
        <v>20</v>
      </c>
      <c r="D2" s="396" t="s">
        <v>666</v>
      </c>
      <c r="E2" s="396" t="s">
        <v>709</v>
      </c>
      <c r="F2" s="397" t="s">
        <v>549</v>
      </c>
    </row>
    <row r="3" spans="1:6">
      <c r="A3" s="814">
        <v>1</v>
      </c>
      <c r="B3" s="1088">
        <v>2</v>
      </c>
      <c r="C3" s="1088">
        <v>3</v>
      </c>
      <c r="D3" s="1089">
        <v>4</v>
      </c>
      <c r="E3" s="1089">
        <v>5</v>
      </c>
      <c r="F3" s="815"/>
    </row>
    <row r="4" spans="1:6">
      <c r="A4" s="1193"/>
      <c r="B4" s="1194"/>
      <c r="C4" s="1195" t="s">
        <v>309</v>
      </c>
      <c r="D4" s="1197">
        <f>D8</f>
        <v>641000</v>
      </c>
      <c r="E4" s="1197">
        <f>E6</f>
        <v>75240.430000000008</v>
      </c>
      <c r="F4" s="1198">
        <f>E4/D4</f>
        <v>0.11737976599063964</v>
      </c>
    </row>
    <row r="5" spans="1:6" ht="32.1" customHeight="1">
      <c r="A5" s="1193"/>
      <c r="B5" s="1194"/>
      <c r="C5" s="1196"/>
      <c r="D5" s="1197"/>
      <c r="E5" s="1197"/>
      <c r="F5" s="1198"/>
    </row>
    <row r="6" spans="1:6" ht="21" customHeight="1">
      <c r="A6" s="816" t="s">
        <v>383</v>
      </c>
      <c r="B6" s="1090">
        <v>5005</v>
      </c>
      <c r="C6" s="1091" t="s">
        <v>305</v>
      </c>
      <c r="D6" s="1092">
        <f>D4</f>
        <v>641000</v>
      </c>
      <c r="E6" s="1092">
        <f>E8</f>
        <v>75240.430000000008</v>
      </c>
      <c r="F6" s="817">
        <f>E6/D6</f>
        <v>0.11737976599063964</v>
      </c>
    </row>
    <row r="7" spans="1:6">
      <c r="A7" s="252"/>
      <c r="D7" s="12"/>
      <c r="E7" s="643"/>
      <c r="F7" s="780"/>
    </row>
    <row r="8" spans="1:6">
      <c r="A8" s="1199" t="s">
        <v>98</v>
      </c>
      <c r="B8" s="1200">
        <v>1018</v>
      </c>
      <c r="C8" s="1201" t="s">
        <v>305</v>
      </c>
      <c r="D8" s="1202">
        <f>D11+D20+D34+D42+D49+D57+D68+D77+D86+D92</f>
        <v>641000</v>
      </c>
      <c r="E8" s="1202">
        <f>E11+E20+E34+E42+E49+E57+E68+E77+E86+E92</f>
        <v>75240.430000000008</v>
      </c>
      <c r="F8" s="1192">
        <f>E8/D8</f>
        <v>0.11737976599063964</v>
      </c>
    </row>
    <row r="9" spans="1:6" ht="1.5" customHeight="1">
      <c r="A9" s="1199"/>
      <c r="B9" s="1200"/>
      <c r="C9" s="1201"/>
      <c r="D9" s="1202"/>
      <c r="E9" s="1202"/>
      <c r="F9" s="1192"/>
    </row>
    <row r="10" spans="1:6">
      <c r="A10" s="252"/>
      <c r="D10" s="11"/>
      <c r="E10" s="643"/>
      <c r="F10" s="780"/>
    </row>
    <row r="11" spans="1:6" ht="28.5" customHeight="1">
      <c r="A11" s="818" t="s">
        <v>25</v>
      </c>
      <c r="B11" s="1093" t="s">
        <v>384</v>
      </c>
      <c r="C11" s="1094" t="s">
        <v>320</v>
      </c>
      <c r="D11" s="1095">
        <v>25000</v>
      </c>
      <c r="E11" s="1095">
        <v>0</v>
      </c>
      <c r="F11" s="785">
        <v>0</v>
      </c>
    </row>
    <row r="12" spans="1:6" ht="30" customHeight="1">
      <c r="A12" s="431" t="s">
        <v>394</v>
      </c>
      <c r="B12" s="432" t="s">
        <v>425</v>
      </c>
      <c r="C12" s="433" t="s">
        <v>422</v>
      </c>
      <c r="D12" s="546">
        <v>25000</v>
      </c>
      <c r="E12" s="546">
        <v>0</v>
      </c>
      <c r="F12" s="547">
        <v>0</v>
      </c>
    </row>
    <row r="13" spans="1:6" ht="30" customHeight="1">
      <c r="A13" s="431" t="s">
        <v>598</v>
      </c>
      <c r="B13" s="432" t="s">
        <v>46</v>
      </c>
      <c r="C13" s="433" t="s">
        <v>595</v>
      </c>
      <c r="D13" s="546">
        <v>25000</v>
      </c>
      <c r="E13" s="546">
        <v>0</v>
      </c>
      <c r="F13" s="547">
        <v>0</v>
      </c>
    </row>
    <row r="14" spans="1:6" ht="30" customHeight="1">
      <c r="A14" s="431"/>
      <c r="B14" s="432" t="s">
        <v>603</v>
      </c>
      <c r="C14" s="433" t="s">
        <v>623</v>
      </c>
      <c r="D14" s="546">
        <v>0</v>
      </c>
      <c r="E14" s="546">
        <v>0</v>
      </c>
      <c r="F14" s="547">
        <v>0</v>
      </c>
    </row>
    <row r="15" spans="1:6" ht="30" customHeight="1">
      <c r="A15" s="431"/>
      <c r="B15" s="432" t="s">
        <v>449</v>
      </c>
      <c r="C15" s="433" t="s">
        <v>606</v>
      </c>
      <c r="D15" s="546">
        <v>0</v>
      </c>
      <c r="E15" s="546">
        <v>0</v>
      </c>
      <c r="F15" s="547">
        <v>0</v>
      </c>
    </row>
    <row r="16" spans="1:6">
      <c r="A16" s="819"/>
      <c r="B16" s="1096"/>
      <c r="C16" s="1097"/>
      <c r="D16" s="1098"/>
      <c r="E16" s="1098"/>
      <c r="F16" s="820"/>
    </row>
    <row r="17" spans="1:8" ht="26.25">
      <c r="A17" s="821"/>
      <c r="B17" s="1099">
        <v>41</v>
      </c>
      <c r="C17" s="1100" t="s">
        <v>306</v>
      </c>
      <c r="D17" s="1101">
        <v>25000</v>
      </c>
      <c r="E17" s="1101">
        <v>0</v>
      </c>
      <c r="F17" s="822">
        <v>0</v>
      </c>
    </row>
    <row r="18" spans="1:8">
      <c r="A18" s="823">
        <v>223</v>
      </c>
      <c r="B18" s="1096">
        <v>411</v>
      </c>
      <c r="C18" s="1102" t="s">
        <v>239</v>
      </c>
      <c r="D18" s="1098"/>
      <c r="E18" s="1098">
        <v>0</v>
      </c>
      <c r="F18" s="820">
        <v>0</v>
      </c>
    </row>
    <row r="19" spans="1:8">
      <c r="A19" s="819"/>
      <c r="B19" s="1096"/>
      <c r="C19" s="1097"/>
      <c r="D19" s="1098"/>
      <c r="E19" s="1098"/>
      <c r="F19" s="820"/>
    </row>
    <row r="20" spans="1:8" ht="28.15" customHeight="1">
      <c r="A20" s="818" t="s">
        <v>25</v>
      </c>
      <c r="B20" s="1093" t="s">
        <v>385</v>
      </c>
      <c r="C20" s="1094" t="s">
        <v>664</v>
      </c>
      <c r="D20" s="1095">
        <v>150000</v>
      </c>
      <c r="E20" s="1095">
        <v>71547.33</v>
      </c>
      <c r="F20" s="785">
        <f>E20/D20</f>
        <v>0.47698220000000002</v>
      </c>
    </row>
    <row r="21" spans="1:8" ht="31.5" customHeight="1">
      <c r="A21" s="431" t="s">
        <v>394</v>
      </c>
      <c r="B21" s="432" t="s">
        <v>441</v>
      </c>
      <c r="C21" s="433" t="s">
        <v>420</v>
      </c>
      <c r="D21" s="546">
        <v>150000</v>
      </c>
      <c r="E21" s="546">
        <f>E20</f>
        <v>71547.33</v>
      </c>
      <c r="F21" s="547">
        <f>E21/D21</f>
        <v>0.47698220000000002</v>
      </c>
    </row>
    <row r="22" spans="1:8" ht="18.75" customHeight="1">
      <c r="A22" s="431" t="s">
        <v>598</v>
      </c>
      <c r="B22" s="432" t="s">
        <v>46</v>
      </c>
      <c r="C22" s="433" t="s">
        <v>595</v>
      </c>
      <c r="D22" s="546">
        <v>40000</v>
      </c>
      <c r="E22" s="546">
        <f>E21-E23-E24</f>
        <v>37429.54</v>
      </c>
      <c r="F22" s="547">
        <f>E22/D22</f>
        <v>0.93573850000000003</v>
      </c>
      <c r="H22" s="7"/>
    </row>
    <row r="23" spans="1:8" ht="18.75" customHeight="1">
      <c r="A23" s="431"/>
      <c r="B23" s="432" t="s">
        <v>331</v>
      </c>
      <c r="C23" s="433" t="s">
        <v>605</v>
      </c>
      <c r="D23" s="546">
        <v>90000</v>
      </c>
      <c r="E23" s="546">
        <v>24138.9</v>
      </c>
      <c r="F23" s="547">
        <f>E23/D23</f>
        <v>0.26821</v>
      </c>
    </row>
    <row r="24" spans="1:8" ht="31.9" customHeight="1">
      <c r="A24" s="431"/>
      <c r="B24" s="432" t="s">
        <v>449</v>
      </c>
      <c r="C24" s="433" t="s">
        <v>606</v>
      </c>
      <c r="D24" s="546">
        <v>20000</v>
      </c>
      <c r="E24" s="546">
        <v>9978.89</v>
      </c>
      <c r="F24" s="547">
        <f>E24/D24</f>
        <v>0.49894449999999996</v>
      </c>
    </row>
    <row r="25" spans="1:8">
      <c r="A25" s="823"/>
      <c r="B25" s="1096"/>
      <c r="C25" s="1097"/>
      <c r="D25" s="1098"/>
      <c r="E25" s="1098"/>
      <c r="F25" s="820"/>
    </row>
    <row r="26" spans="1:8">
      <c r="A26" s="821"/>
      <c r="B26" s="1099">
        <v>32</v>
      </c>
      <c r="C26" s="1103" t="s">
        <v>30</v>
      </c>
      <c r="D26" s="1101">
        <v>150000</v>
      </c>
      <c r="E26" s="1101">
        <v>71547.33</v>
      </c>
      <c r="F26" s="822">
        <f>E26/D26</f>
        <v>0.47698220000000002</v>
      </c>
    </row>
    <row r="27" spans="1:8">
      <c r="A27" s="823">
        <v>224</v>
      </c>
      <c r="B27" s="1096">
        <v>323</v>
      </c>
      <c r="C27" s="1097" t="s">
        <v>33</v>
      </c>
      <c r="D27" s="1098"/>
      <c r="E27" s="1098">
        <v>71547.33</v>
      </c>
      <c r="F27" s="820"/>
    </row>
    <row r="28" spans="1:8">
      <c r="A28" s="823"/>
      <c r="B28" s="1096">
        <v>3232</v>
      </c>
      <c r="C28" s="1097" t="s">
        <v>722</v>
      </c>
      <c r="D28" s="1098"/>
      <c r="E28" s="1098">
        <v>67879</v>
      </c>
      <c r="F28" s="820"/>
    </row>
    <row r="29" spans="1:8">
      <c r="A29" s="823"/>
      <c r="B29" s="1096">
        <v>3233</v>
      </c>
      <c r="C29" s="1097" t="s">
        <v>472</v>
      </c>
      <c r="D29" s="1098"/>
      <c r="E29" s="1098">
        <v>453.92</v>
      </c>
      <c r="F29" s="820"/>
    </row>
    <row r="30" spans="1:8">
      <c r="A30" s="823"/>
      <c r="B30" s="1096">
        <v>3234</v>
      </c>
      <c r="C30" s="1097" t="s">
        <v>473</v>
      </c>
      <c r="D30" s="1098"/>
      <c r="E30" s="1098">
        <v>1369.12</v>
      </c>
      <c r="F30" s="820"/>
    </row>
    <row r="31" spans="1:8">
      <c r="A31" s="823"/>
      <c r="B31" s="1096">
        <v>3237</v>
      </c>
      <c r="C31" s="1097" t="s">
        <v>476</v>
      </c>
      <c r="D31" s="1098"/>
      <c r="E31" s="1098">
        <v>1501.83</v>
      </c>
      <c r="F31" s="820"/>
    </row>
    <row r="32" spans="1:8">
      <c r="A32" s="823"/>
      <c r="B32" s="1096">
        <v>3239</v>
      </c>
      <c r="C32" s="1097" t="s">
        <v>478</v>
      </c>
      <c r="D32" s="1098"/>
      <c r="E32" s="1098">
        <v>343.46</v>
      </c>
      <c r="F32" s="820"/>
    </row>
    <row r="33" spans="1:6">
      <c r="A33" s="823"/>
      <c r="B33" s="1096"/>
      <c r="C33" s="1097"/>
      <c r="D33" s="1098"/>
      <c r="E33" s="1098"/>
      <c r="F33" s="820"/>
    </row>
    <row r="34" spans="1:6" ht="29.45" customHeight="1">
      <c r="A34" s="824" t="s">
        <v>25</v>
      </c>
      <c r="B34" s="283" t="s">
        <v>386</v>
      </c>
      <c r="C34" s="782" t="s">
        <v>321</v>
      </c>
      <c r="D34" s="784">
        <v>20000</v>
      </c>
      <c r="E34" s="428">
        <v>2200</v>
      </c>
      <c r="F34" s="791">
        <f>E34/D34</f>
        <v>0.11</v>
      </c>
    </row>
    <row r="35" spans="1:6" ht="31.5" customHeight="1">
      <c r="A35" s="431" t="s">
        <v>394</v>
      </c>
      <c r="B35" s="432" t="s">
        <v>436</v>
      </c>
      <c r="C35" s="433" t="s">
        <v>408</v>
      </c>
      <c r="D35" s="546">
        <v>20000</v>
      </c>
      <c r="E35" s="546">
        <v>2200</v>
      </c>
      <c r="F35" s="547">
        <f>E35/D35</f>
        <v>0.11</v>
      </c>
    </row>
    <row r="36" spans="1:6" ht="20.25" customHeight="1">
      <c r="A36" s="431" t="s">
        <v>598</v>
      </c>
      <c r="B36" s="432" t="s">
        <v>46</v>
      </c>
      <c r="C36" s="433" t="s">
        <v>595</v>
      </c>
      <c r="D36" s="546">
        <v>20000</v>
      </c>
      <c r="E36" s="546">
        <v>2200</v>
      </c>
      <c r="F36" s="547">
        <f>E36/D36</f>
        <v>0.11</v>
      </c>
    </row>
    <row r="37" spans="1:6">
      <c r="A37" s="825"/>
      <c r="B37" s="4"/>
      <c r="C37" s="1104"/>
      <c r="D37" s="2"/>
      <c r="E37" s="461"/>
      <c r="F37" s="780"/>
    </row>
    <row r="38" spans="1:6">
      <c r="A38" s="825"/>
      <c r="B38" s="990">
        <v>32</v>
      </c>
      <c r="C38" s="5" t="s">
        <v>30</v>
      </c>
      <c r="D38" s="9">
        <v>20000</v>
      </c>
      <c r="E38" s="458">
        <v>2200</v>
      </c>
      <c r="F38" s="826">
        <f>E38/D38</f>
        <v>0.11</v>
      </c>
    </row>
    <row r="39" spans="1:6">
      <c r="A39" s="827" t="s">
        <v>463</v>
      </c>
      <c r="B39" s="1105">
        <v>323</v>
      </c>
      <c r="C39" s="828" t="s">
        <v>33</v>
      </c>
      <c r="D39" s="461"/>
      <c r="E39" s="531">
        <v>2200</v>
      </c>
      <c r="F39" s="251"/>
    </row>
    <row r="40" spans="1:6">
      <c r="A40" s="827"/>
      <c r="B40" s="1105">
        <v>3237</v>
      </c>
      <c r="C40" s="828" t="s">
        <v>476</v>
      </c>
      <c r="D40" s="461"/>
      <c r="E40" s="531">
        <v>2200</v>
      </c>
      <c r="F40" s="251"/>
    </row>
    <row r="41" spans="1:6">
      <c r="A41" s="827"/>
      <c r="B41" s="1105"/>
      <c r="C41" s="828"/>
      <c r="D41" s="461"/>
      <c r="E41" s="531"/>
      <c r="F41" s="251"/>
    </row>
    <row r="42" spans="1:6" ht="19.5" customHeight="1">
      <c r="A42" s="824" t="s">
        <v>25</v>
      </c>
      <c r="B42" s="283" t="s">
        <v>387</v>
      </c>
      <c r="C42" s="782" t="s">
        <v>323</v>
      </c>
      <c r="D42" s="784">
        <v>4000</v>
      </c>
      <c r="E42" s="428">
        <v>0</v>
      </c>
      <c r="F42" s="791">
        <v>0</v>
      </c>
    </row>
    <row r="43" spans="1:6" ht="28.5" customHeight="1">
      <c r="A43" s="431" t="s">
        <v>394</v>
      </c>
      <c r="B43" s="432" t="s">
        <v>425</v>
      </c>
      <c r="C43" s="433" t="s">
        <v>422</v>
      </c>
      <c r="D43" s="546">
        <v>4000</v>
      </c>
      <c r="E43" s="546">
        <v>0</v>
      </c>
      <c r="F43" s="547">
        <v>0</v>
      </c>
    </row>
    <row r="44" spans="1:6" ht="18.75" customHeight="1">
      <c r="A44" s="431" t="s">
        <v>598</v>
      </c>
      <c r="B44" s="432" t="s">
        <v>46</v>
      </c>
      <c r="C44" s="433" t="s">
        <v>595</v>
      </c>
      <c r="D44" s="546">
        <v>4000</v>
      </c>
      <c r="E44" s="546">
        <v>0</v>
      </c>
      <c r="F44" s="547">
        <v>0</v>
      </c>
    </row>
    <row r="45" spans="1:6">
      <c r="A45" s="829"/>
      <c r="B45" s="4"/>
      <c r="C45" s="1104"/>
      <c r="D45" s="2"/>
      <c r="E45" s="461"/>
      <c r="F45" s="780"/>
    </row>
    <row r="46" spans="1:6">
      <c r="A46" s="829"/>
      <c r="B46" s="990">
        <v>32</v>
      </c>
      <c r="C46" s="5" t="s">
        <v>30</v>
      </c>
      <c r="D46" s="9">
        <v>4000</v>
      </c>
      <c r="E46" s="458">
        <v>0</v>
      </c>
      <c r="F46" s="826">
        <v>0</v>
      </c>
    </row>
    <row r="47" spans="1:6">
      <c r="A47" s="827" t="s">
        <v>464</v>
      </c>
      <c r="B47" s="1105">
        <v>323</v>
      </c>
      <c r="C47" s="828" t="s">
        <v>78</v>
      </c>
      <c r="D47" s="461"/>
      <c r="E47" s="531">
        <v>0</v>
      </c>
      <c r="F47" s="251"/>
    </row>
    <row r="48" spans="1:6">
      <c r="A48" s="830"/>
      <c r="B48" s="1105"/>
      <c r="C48" s="828"/>
      <c r="D48" s="461"/>
      <c r="E48" s="531"/>
      <c r="F48" s="251"/>
    </row>
    <row r="49" spans="1:6" ht="31.9" customHeight="1">
      <c r="A49" s="818" t="s">
        <v>25</v>
      </c>
      <c r="B49" s="1093" t="s">
        <v>390</v>
      </c>
      <c r="C49" s="1094" t="s">
        <v>322</v>
      </c>
      <c r="D49" s="1095">
        <v>20000</v>
      </c>
      <c r="E49" s="1095">
        <v>0</v>
      </c>
      <c r="F49" s="785">
        <v>0</v>
      </c>
    </row>
    <row r="50" spans="1:6" ht="32.25" customHeight="1">
      <c r="A50" s="431" t="s">
        <v>394</v>
      </c>
      <c r="B50" s="432" t="s">
        <v>439</v>
      </c>
      <c r="C50" s="433" t="s">
        <v>411</v>
      </c>
      <c r="D50" s="546">
        <v>20000</v>
      </c>
      <c r="E50" s="546">
        <v>0</v>
      </c>
      <c r="F50" s="547">
        <v>0</v>
      </c>
    </row>
    <row r="51" spans="1:6" ht="21.75" customHeight="1">
      <c r="A51" s="431" t="s">
        <v>598</v>
      </c>
      <c r="B51" s="432" t="s">
        <v>46</v>
      </c>
      <c r="C51" s="433" t="s">
        <v>595</v>
      </c>
      <c r="D51" s="546">
        <v>20000</v>
      </c>
      <c r="E51" s="546">
        <v>0</v>
      </c>
      <c r="F51" s="547">
        <v>0</v>
      </c>
    </row>
    <row r="52" spans="1:6" ht="21.75" customHeight="1">
      <c r="A52" s="431"/>
      <c r="B52" s="432" t="s">
        <v>331</v>
      </c>
      <c r="C52" s="433" t="s">
        <v>605</v>
      </c>
      <c r="D52" s="546">
        <v>0</v>
      </c>
      <c r="E52" s="546">
        <v>0</v>
      </c>
      <c r="F52" s="547"/>
    </row>
    <row r="53" spans="1:6">
      <c r="A53" s="819"/>
      <c r="B53" s="1096"/>
      <c r="C53" s="1097"/>
      <c r="D53" s="1098"/>
      <c r="E53" s="1098"/>
      <c r="F53" s="820"/>
    </row>
    <row r="54" spans="1:6">
      <c r="A54" s="821"/>
      <c r="B54" s="1099">
        <v>32</v>
      </c>
      <c r="C54" s="1103" t="s">
        <v>30</v>
      </c>
      <c r="D54" s="1101">
        <v>20000</v>
      </c>
      <c r="E54" s="1101">
        <v>0</v>
      </c>
      <c r="F54" s="822">
        <v>0</v>
      </c>
    </row>
    <row r="55" spans="1:6">
      <c r="A55" s="823">
        <v>227</v>
      </c>
      <c r="B55" s="1096">
        <v>323</v>
      </c>
      <c r="C55" s="1097" t="s">
        <v>33</v>
      </c>
      <c r="D55" s="1098"/>
      <c r="E55" s="1098">
        <v>0</v>
      </c>
      <c r="F55" s="820"/>
    </row>
    <row r="56" spans="1:6">
      <c r="A56" s="823"/>
      <c r="B56" s="1096"/>
      <c r="C56" s="1097"/>
      <c r="D56" s="1098"/>
      <c r="E56" s="1098"/>
      <c r="F56" s="820"/>
    </row>
    <row r="57" spans="1:6" ht="17.25" customHeight="1">
      <c r="A57" s="818" t="s">
        <v>43</v>
      </c>
      <c r="B57" s="1093" t="s">
        <v>388</v>
      </c>
      <c r="C57" s="1094" t="s">
        <v>578</v>
      </c>
      <c r="D57" s="1095">
        <v>100000</v>
      </c>
      <c r="E57" s="1095">
        <v>0</v>
      </c>
      <c r="F57" s="785">
        <v>0</v>
      </c>
    </row>
    <row r="58" spans="1:6" ht="32.25" customHeight="1">
      <c r="A58" s="431" t="s">
        <v>394</v>
      </c>
      <c r="B58" s="432" t="s">
        <v>443</v>
      </c>
      <c r="C58" s="433" t="s">
        <v>421</v>
      </c>
      <c r="D58" s="546">
        <v>100000</v>
      </c>
      <c r="E58" s="546">
        <v>0</v>
      </c>
      <c r="F58" s="547">
        <v>0</v>
      </c>
    </row>
    <row r="59" spans="1:6" ht="17.25" customHeight="1">
      <c r="A59" s="431" t="s">
        <v>598</v>
      </c>
      <c r="B59" s="432" t="s">
        <v>46</v>
      </c>
      <c r="C59" s="433" t="s">
        <v>595</v>
      </c>
      <c r="D59" s="546">
        <v>100000</v>
      </c>
      <c r="E59" s="546">
        <v>0</v>
      </c>
      <c r="F59" s="547">
        <v>0</v>
      </c>
    </row>
    <row r="60" spans="1:6" ht="17.25" customHeight="1">
      <c r="A60" s="431"/>
      <c r="B60" s="432" t="s">
        <v>331</v>
      </c>
      <c r="C60" s="433" t="s">
        <v>605</v>
      </c>
      <c r="D60" s="546">
        <v>0</v>
      </c>
      <c r="E60" s="546"/>
      <c r="F60" s="547"/>
    </row>
    <row r="61" spans="1:6" ht="29.1" customHeight="1">
      <c r="A61" s="431"/>
      <c r="B61" s="432" t="s">
        <v>449</v>
      </c>
      <c r="C61" s="433" t="s">
        <v>606</v>
      </c>
      <c r="D61" s="546">
        <v>0</v>
      </c>
      <c r="E61" s="546">
        <v>0</v>
      </c>
      <c r="F61" s="547">
        <v>0</v>
      </c>
    </row>
    <row r="62" spans="1:6" s="7" customFormat="1" ht="14.1" customHeight="1">
      <c r="A62" s="792"/>
      <c r="B62" s="552"/>
      <c r="C62" s="581"/>
      <c r="D62" s="1106"/>
      <c r="E62" s="1106"/>
      <c r="F62" s="831"/>
    </row>
    <row r="63" spans="1:6" ht="29.45" customHeight="1">
      <c r="A63" s="792"/>
      <c r="B63" s="552" t="s">
        <v>446</v>
      </c>
      <c r="C63" s="8" t="s">
        <v>680</v>
      </c>
      <c r="D63" s="1106">
        <v>50000</v>
      </c>
      <c r="E63" s="1106">
        <v>0</v>
      </c>
      <c r="F63" s="831">
        <v>0</v>
      </c>
    </row>
    <row r="64" spans="1:6">
      <c r="A64" s="819"/>
      <c r="B64" s="1096"/>
      <c r="C64" s="1097"/>
      <c r="D64" s="1098"/>
      <c r="E64" s="1098"/>
      <c r="F64" s="820"/>
    </row>
    <row r="65" spans="1:6" ht="26.25">
      <c r="A65" s="823"/>
      <c r="B65" s="1099">
        <v>42</v>
      </c>
      <c r="C65" s="8" t="s">
        <v>242</v>
      </c>
      <c r="D65" s="623">
        <v>50000</v>
      </c>
      <c r="E65" s="623">
        <v>0</v>
      </c>
      <c r="F65" s="499">
        <v>0</v>
      </c>
    </row>
    <row r="66" spans="1:6">
      <c r="A66" s="823">
        <v>228</v>
      </c>
      <c r="B66" s="1096">
        <v>421</v>
      </c>
      <c r="C66" s="828" t="s">
        <v>66</v>
      </c>
      <c r="D66" s="1098"/>
      <c r="E66" s="1098">
        <v>0</v>
      </c>
      <c r="F66" s="820"/>
    </row>
    <row r="67" spans="1:6">
      <c r="A67" s="819"/>
      <c r="B67" s="1096"/>
      <c r="C67" s="828"/>
      <c r="D67" s="1098"/>
      <c r="E67" s="1098"/>
      <c r="F67" s="820"/>
    </row>
    <row r="68" spans="1:6" ht="21" customHeight="1">
      <c r="A68" s="832" t="s">
        <v>43</v>
      </c>
      <c r="B68" s="638" t="s">
        <v>389</v>
      </c>
      <c r="C68" s="506" t="s">
        <v>254</v>
      </c>
      <c r="D68" s="429">
        <v>72000</v>
      </c>
      <c r="E68" s="1107">
        <v>1493.1</v>
      </c>
      <c r="F68" s="430">
        <f>E68/D68</f>
        <v>2.0737499999999999E-2</v>
      </c>
    </row>
    <row r="69" spans="1:6" ht="30.75" customHeight="1">
      <c r="A69" s="431" t="s">
        <v>394</v>
      </c>
      <c r="B69" s="432" t="s">
        <v>441</v>
      </c>
      <c r="C69" s="433" t="s">
        <v>419</v>
      </c>
      <c r="D69" s="546">
        <v>72000</v>
      </c>
      <c r="E69" s="546">
        <v>1493.1</v>
      </c>
      <c r="F69" s="547">
        <f>E69/D69</f>
        <v>2.0737499999999999E-2</v>
      </c>
    </row>
    <row r="70" spans="1:6" ht="19.5" customHeight="1">
      <c r="A70" s="431" t="s">
        <v>598</v>
      </c>
      <c r="B70" s="432" t="s">
        <v>46</v>
      </c>
      <c r="C70" s="433" t="s">
        <v>595</v>
      </c>
      <c r="D70" s="546">
        <v>30000</v>
      </c>
      <c r="E70" s="546">
        <v>1493.1</v>
      </c>
      <c r="F70" s="547">
        <f>E70/D70</f>
        <v>4.9769999999999995E-2</v>
      </c>
    </row>
    <row r="71" spans="1:6" ht="19.5" customHeight="1">
      <c r="A71" s="431"/>
      <c r="B71" s="432" t="s">
        <v>208</v>
      </c>
      <c r="C71" s="433" t="s">
        <v>597</v>
      </c>
      <c r="D71" s="546">
        <v>42000</v>
      </c>
      <c r="E71" s="546">
        <v>0</v>
      </c>
      <c r="F71" s="547"/>
    </row>
    <row r="72" spans="1:6">
      <c r="A72" s="833"/>
      <c r="B72" s="624"/>
      <c r="C72" s="20"/>
      <c r="D72" s="461"/>
      <c r="E72" s="593"/>
      <c r="F72" s="251"/>
    </row>
    <row r="73" spans="1:6">
      <c r="A73" s="105"/>
      <c r="B73" s="622">
        <v>32</v>
      </c>
      <c r="C73" s="463" t="s">
        <v>30</v>
      </c>
      <c r="D73" s="464">
        <v>72000</v>
      </c>
      <c r="E73" s="1108">
        <v>1493.1</v>
      </c>
      <c r="F73" s="499">
        <f>E73/D73</f>
        <v>2.0737499999999999E-2</v>
      </c>
    </row>
    <row r="74" spans="1:6">
      <c r="A74" s="105">
        <v>229</v>
      </c>
      <c r="B74" s="624">
        <v>323</v>
      </c>
      <c r="C74" s="20" t="s">
        <v>33</v>
      </c>
      <c r="D74" s="461"/>
      <c r="E74" s="593">
        <v>1493.1</v>
      </c>
      <c r="F74" s="251"/>
    </row>
    <row r="75" spans="1:6">
      <c r="A75" s="105"/>
      <c r="B75" s="624">
        <v>3238</v>
      </c>
      <c r="C75" s="20" t="s">
        <v>477</v>
      </c>
      <c r="D75" s="461"/>
      <c r="E75" s="593">
        <v>1493.1</v>
      </c>
      <c r="F75" s="251"/>
    </row>
    <row r="76" spans="1:6">
      <c r="A76" s="833"/>
      <c r="B76" s="624"/>
      <c r="C76" s="20"/>
      <c r="D76" s="461"/>
      <c r="E76" s="593"/>
      <c r="F76" s="251"/>
    </row>
    <row r="77" spans="1:6" ht="14.25" customHeight="1">
      <c r="A77" s="818" t="s">
        <v>43</v>
      </c>
      <c r="B77" s="1093" t="s">
        <v>391</v>
      </c>
      <c r="C77" s="1109" t="s">
        <v>126</v>
      </c>
      <c r="D77" s="1095">
        <v>100000</v>
      </c>
      <c r="E77" s="1095">
        <v>0</v>
      </c>
      <c r="F77" s="785">
        <v>0</v>
      </c>
    </row>
    <row r="78" spans="1:6" ht="32.25" customHeight="1">
      <c r="A78" s="431" t="s">
        <v>394</v>
      </c>
      <c r="B78" s="432" t="s">
        <v>439</v>
      </c>
      <c r="C78" s="433" t="s">
        <v>411</v>
      </c>
      <c r="D78" s="546">
        <v>100000</v>
      </c>
      <c r="E78" s="546">
        <v>0</v>
      </c>
      <c r="F78" s="547">
        <v>0</v>
      </c>
    </row>
    <row r="79" spans="1:6" ht="19.5" customHeight="1">
      <c r="A79" s="431" t="s">
        <v>598</v>
      </c>
      <c r="B79" s="432" t="s">
        <v>46</v>
      </c>
      <c r="C79" s="433" t="s">
        <v>595</v>
      </c>
      <c r="D79" s="546">
        <v>22000</v>
      </c>
      <c r="E79" s="546">
        <v>0</v>
      </c>
      <c r="F79" s="547">
        <v>0</v>
      </c>
    </row>
    <row r="80" spans="1:6" ht="19.5" customHeight="1">
      <c r="A80" s="431"/>
      <c r="B80" s="432" t="s">
        <v>208</v>
      </c>
      <c r="C80" s="433" t="s">
        <v>597</v>
      </c>
      <c r="D80" s="546">
        <v>78000</v>
      </c>
      <c r="E80" s="546">
        <v>0</v>
      </c>
      <c r="F80" s="547"/>
    </row>
    <row r="81" spans="1:6" ht="19.5" customHeight="1">
      <c r="A81" s="431"/>
      <c r="B81" s="432" t="s">
        <v>331</v>
      </c>
      <c r="C81" s="433" t="s">
        <v>605</v>
      </c>
      <c r="D81" s="546">
        <v>0</v>
      </c>
      <c r="E81" s="546">
        <v>0</v>
      </c>
      <c r="F81" s="547"/>
    </row>
    <row r="82" spans="1:6">
      <c r="A82" s="819"/>
      <c r="B82" s="1096"/>
      <c r="C82" s="1097"/>
      <c r="D82" s="1098"/>
      <c r="E82" s="1098"/>
      <c r="F82" s="820"/>
    </row>
    <row r="83" spans="1:6" ht="26.25">
      <c r="A83" s="823"/>
      <c r="B83" s="1099">
        <v>42</v>
      </c>
      <c r="C83" s="1100" t="s">
        <v>308</v>
      </c>
      <c r="D83" s="623">
        <v>20000</v>
      </c>
      <c r="E83" s="623">
        <v>0</v>
      </c>
      <c r="F83" s="499">
        <v>0</v>
      </c>
    </row>
    <row r="84" spans="1:6">
      <c r="A84" s="823">
        <v>231</v>
      </c>
      <c r="B84" s="1096">
        <v>426</v>
      </c>
      <c r="C84" s="1097" t="s">
        <v>127</v>
      </c>
      <c r="D84" s="1098"/>
      <c r="E84" s="1098">
        <v>0</v>
      </c>
      <c r="F84" s="820"/>
    </row>
    <row r="85" spans="1:6">
      <c r="A85" s="823"/>
      <c r="B85" s="1096"/>
      <c r="C85" s="1097"/>
      <c r="D85" s="1098"/>
      <c r="E85" s="1098"/>
      <c r="F85" s="820"/>
    </row>
    <row r="86" spans="1:6">
      <c r="A86" s="641" t="s">
        <v>43</v>
      </c>
      <c r="B86" s="638" t="s">
        <v>681</v>
      </c>
      <c r="C86" s="642" t="s">
        <v>682</v>
      </c>
      <c r="D86" s="639">
        <v>110000</v>
      </c>
      <c r="E86" s="639">
        <v>0</v>
      </c>
      <c r="F86" s="430">
        <v>0</v>
      </c>
    </row>
    <row r="87" spans="1:6" ht="26.25">
      <c r="A87" s="431" t="s">
        <v>394</v>
      </c>
      <c r="B87" s="794">
        <v>62</v>
      </c>
      <c r="C87" s="630" t="s">
        <v>411</v>
      </c>
      <c r="D87" s="1110">
        <v>110000</v>
      </c>
      <c r="E87" s="1110">
        <v>0</v>
      </c>
      <c r="F87" s="565">
        <v>0</v>
      </c>
    </row>
    <row r="88" spans="1:6">
      <c r="A88" s="431" t="s">
        <v>598</v>
      </c>
      <c r="B88" s="794">
        <v>11</v>
      </c>
      <c r="C88" s="433" t="s">
        <v>595</v>
      </c>
      <c r="D88" s="1110">
        <v>110000</v>
      </c>
      <c r="E88" s="1110">
        <v>0</v>
      </c>
      <c r="F88" s="565">
        <v>0</v>
      </c>
    </row>
    <row r="89" spans="1:6">
      <c r="A89" s="621"/>
      <c r="B89" s="622"/>
      <c r="C89" s="274"/>
      <c r="D89" s="623"/>
      <c r="E89" s="623"/>
      <c r="F89" s="499"/>
    </row>
    <row r="90" spans="1:6" ht="26.25">
      <c r="A90" s="621"/>
      <c r="B90" s="622">
        <v>45</v>
      </c>
      <c r="C90" s="463" t="s">
        <v>683</v>
      </c>
      <c r="D90" s="623">
        <v>110000</v>
      </c>
      <c r="E90" s="623">
        <v>0</v>
      </c>
      <c r="F90" s="499">
        <v>0</v>
      </c>
    </row>
    <row r="91" spans="1:6">
      <c r="A91" s="621"/>
      <c r="B91" s="622"/>
      <c r="C91" s="463"/>
      <c r="D91" s="623"/>
      <c r="E91" s="623"/>
      <c r="F91" s="499"/>
    </row>
    <row r="92" spans="1:6" ht="17.45" customHeight="1">
      <c r="A92" s="834" t="s">
        <v>43</v>
      </c>
      <c r="B92" s="1111" t="s">
        <v>684</v>
      </c>
      <c r="C92" s="1112" t="s">
        <v>685</v>
      </c>
      <c r="D92" s="1113">
        <v>40000</v>
      </c>
      <c r="E92" s="1113">
        <v>0</v>
      </c>
      <c r="F92" s="835">
        <v>0</v>
      </c>
    </row>
    <row r="93" spans="1:6" ht="26.25">
      <c r="A93" s="836" t="s">
        <v>394</v>
      </c>
      <c r="B93" s="1114">
        <v>62</v>
      </c>
      <c r="C93" s="1115" t="s">
        <v>411</v>
      </c>
      <c r="D93" s="1116">
        <v>40000</v>
      </c>
      <c r="E93" s="1116">
        <v>0</v>
      </c>
      <c r="F93" s="837">
        <v>0</v>
      </c>
    </row>
    <row r="94" spans="1:6">
      <c r="A94" s="836" t="s">
        <v>598</v>
      </c>
      <c r="B94" s="1114">
        <v>11</v>
      </c>
      <c r="C94" s="1117" t="s">
        <v>595</v>
      </c>
      <c r="D94" s="1116">
        <v>40000</v>
      </c>
      <c r="E94" s="1116">
        <v>0</v>
      </c>
      <c r="F94" s="837">
        <v>0</v>
      </c>
    </row>
    <row r="95" spans="1:6">
      <c r="A95" s="823"/>
      <c r="B95" s="1096"/>
      <c r="C95" s="1097"/>
      <c r="D95" s="1098"/>
      <c r="E95" s="1098"/>
      <c r="F95" s="820"/>
    </row>
    <row r="96" spans="1:6" ht="15.75" thickBot="1">
      <c r="A96" s="1118"/>
      <c r="B96" s="1119">
        <v>38</v>
      </c>
      <c r="C96" s="1120" t="s">
        <v>686</v>
      </c>
      <c r="D96" s="1121">
        <v>40000</v>
      </c>
      <c r="E96" s="1121">
        <v>0</v>
      </c>
      <c r="F96" s="1122">
        <v>0</v>
      </c>
    </row>
    <row r="98" spans="1:9">
      <c r="C98" s="4" t="s">
        <v>836</v>
      </c>
    </row>
    <row r="99" spans="1:9">
      <c r="C99" s="4"/>
    </row>
    <row r="100" spans="1:9">
      <c r="A100" t="s">
        <v>838</v>
      </c>
      <c r="C100" s="4"/>
    </row>
    <row r="101" spans="1:9">
      <c r="A101" s="1187"/>
      <c r="B101" s="1187"/>
      <c r="C101" s="1187"/>
      <c r="D101" s="1187"/>
      <c r="E101" s="1187"/>
      <c r="F101" s="1187"/>
      <c r="G101" s="19"/>
      <c r="H101" s="19"/>
      <c r="I101" s="19"/>
    </row>
    <row r="102" spans="1:9">
      <c r="A102" s="16" t="s">
        <v>837</v>
      </c>
      <c r="B102" s="16"/>
      <c r="C102" s="16" t="s">
        <v>839</v>
      </c>
      <c r="D102" s="16"/>
      <c r="E102" s="16"/>
      <c r="F102" s="16"/>
      <c r="G102" s="16"/>
      <c r="H102" s="16"/>
      <c r="I102" s="16"/>
    </row>
    <row r="103" spans="1:9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21" customHeight="1">
      <c r="A104" s="1188" t="s">
        <v>843</v>
      </c>
      <c r="B104" s="1188"/>
      <c r="C104" s="1188"/>
      <c r="D104" s="1188"/>
      <c r="E104" s="1188"/>
      <c r="F104" s="1188"/>
      <c r="G104" s="21"/>
      <c r="H104" s="21"/>
      <c r="I104" s="21"/>
    </row>
    <row r="105" spans="1:9">
      <c r="A105" s="1190" t="s">
        <v>840</v>
      </c>
      <c r="B105" s="1191"/>
      <c r="C105" s="1191"/>
      <c r="D105" s="1191"/>
      <c r="E105" s="1191"/>
      <c r="F105" s="1191"/>
      <c r="G105" s="15"/>
      <c r="H105" s="15"/>
      <c r="I105" s="15"/>
    </row>
    <row r="106" spans="1:9" ht="14.45" customHeight="1">
      <c r="A106" s="1188"/>
      <c r="B106" s="1188"/>
      <c r="C106" s="1188"/>
      <c r="D106" s="1188"/>
      <c r="E106" s="1188"/>
      <c r="F106" s="1188"/>
      <c r="G106" s="20"/>
      <c r="H106" s="20"/>
      <c r="I106" s="20"/>
    </row>
    <row r="107" spans="1:9" ht="14.45" customHeight="1">
      <c r="A107" s="1189" t="s">
        <v>841</v>
      </c>
      <c r="B107" s="1189"/>
      <c r="C107" s="1189"/>
      <c r="D107" s="1189"/>
      <c r="E107" s="1189"/>
      <c r="F107" s="1189"/>
      <c r="G107" s="20"/>
      <c r="H107" s="20"/>
      <c r="I107" s="20"/>
    </row>
    <row r="108" spans="1:9" ht="14.45" customHeight="1">
      <c r="A108" s="1189" t="s">
        <v>842</v>
      </c>
      <c r="B108" s="1189"/>
      <c r="C108" s="1189"/>
      <c r="D108" s="1189"/>
      <c r="E108" s="1189"/>
      <c r="F108" s="1189"/>
      <c r="G108" s="20"/>
      <c r="H108" s="20"/>
      <c r="I108" s="20"/>
    </row>
    <row r="109" spans="1:9" ht="14.45" customHeight="1">
      <c r="A109" s="1188"/>
      <c r="B109" s="1188"/>
      <c r="C109" s="1188"/>
      <c r="D109" s="1188"/>
      <c r="E109" s="1188"/>
      <c r="F109" s="1188"/>
      <c r="G109" s="20"/>
      <c r="H109" s="20"/>
      <c r="I109" s="20"/>
    </row>
    <row r="110" spans="1:9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>
      <c r="A112" s="276"/>
      <c r="B112" s="276"/>
      <c r="C112" s="276"/>
      <c r="D112" s="276"/>
      <c r="F112" s="276"/>
      <c r="G112" s="3"/>
      <c r="H112" s="3"/>
      <c r="I112" s="3"/>
    </row>
    <row r="113" spans="1:9">
      <c r="A113" s="276"/>
      <c r="B113" s="276"/>
      <c r="C113" s="276"/>
      <c r="D113" s="276"/>
      <c r="F113" s="276"/>
      <c r="G113" s="3"/>
      <c r="H113" s="3"/>
      <c r="I113" s="3"/>
    </row>
    <row r="114" spans="1:9">
      <c r="E114" s="1185"/>
      <c r="F114" s="1185"/>
    </row>
  </sheetData>
  <mergeCells count="20">
    <mergeCell ref="F8:F9"/>
    <mergeCell ref="A4:A5"/>
    <mergeCell ref="B4:B5"/>
    <mergeCell ref="C4:C5"/>
    <mergeCell ref="D4:D5"/>
    <mergeCell ref="E4:E5"/>
    <mergeCell ref="F4:F5"/>
    <mergeCell ref="A8:A9"/>
    <mergeCell ref="B8:B9"/>
    <mergeCell ref="C8:C9"/>
    <mergeCell ref="D8:D9"/>
    <mergeCell ref="E8:E9"/>
    <mergeCell ref="E114:F114"/>
    <mergeCell ref="A101:F101"/>
    <mergeCell ref="A104:F104"/>
    <mergeCell ref="A106:F106"/>
    <mergeCell ref="A107:F107"/>
    <mergeCell ref="A108:F108"/>
    <mergeCell ref="A109:F109"/>
    <mergeCell ref="A105:F105"/>
  </mergeCells>
  <pageMargins left="0.25" right="0.25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7"/>
  <sheetViews>
    <sheetView topLeftCell="A34" workbookViewId="0">
      <selection activeCell="K5" sqref="K5"/>
    </sheetView>
  </sheetViews>
  <sheetFormatPr defaultRowHeight="15"/>
  <cols>
    <col min="1" max="1" width="6.85546875" customWidth="1"/>
    <col min="2" max="2" width="37.28515625" customWidth="1"/>
    <col min="3" max="3" width="21.42578125" customWidth="1"/>
    <col min="4" max="4" width="18.85546875" style="12" customWidth="1"/>
    <col min="5" max="5" width="22.5703125" customWidth="1"/>
    <col min="6" max="6" width="13.42578125" customWidth="1"/>
    <col min="7" max="7" width="13.28515625" customWidth="1"/>
    <col min="8" max="8" width="14.28515625" bestFit="1" customWidth="1"/>
    <col min="11" max="11" width="8.5703125" customWidth="1"/>
  </cols>
  <sheetData>
    <row r="1" spans="1:10" ht="24" thickBot="1">
      <c r="A1" s="1165" t="s">
        <v>593</v>
      </c>
      <c r="B1" s="1166"/>
      <c r="C1" s="1167"/>
      <c r="D1" s="1167"/>
      <c r="E1" s="1167"/>
      <c r="F1" s="1167"/>
      <c r="G1" s="1168"/>
    </row>
    <row r="2" spans="1:10" ht="15.75" thickBot="1"/>
    <row r="3" spans="1:10" ht="30.6" customHeight="1">
      <c r="A3" s="838" t="s">
        <v>0</v>
      </c>
      <c r="B3" s="839" t="s">
        <v>1</v>
      </c>
      <c r="C3" s="840" t="s">
        <v>665</v>
      </c>
      <c r="D3" s="841" t="s">
        <v>666</v>
      </c>
      <c r="E3" s="840" t="s">
        <v>825</v>
      </c>
      <c r="F3" s="840" t="s">
        <v>550</v>
      </c>
      <c r="G3" s="842" t="s">
        <v>549</v>
      </c>
      <c r="H3" s="4"/>
      <c r="I3" s="4"/>
      <c r="J3" s="4"/>
    </row>
    <row r="4" spans="1:10" ht="15.75">
      <c r="A4" s="843" t="s">
        <v>542</v>
      </c>
      <c r="B4" s="844" t="s">
        <v>543</v>
      </c>
      <c r="C4" s="845" t="s">
        <v>544</v>
      </c>
      <c r="D4" s="846" t="s">
        <v>545</v>
      </c>
      <c r="E4" s="845" t="s">
        <v>546</v>
      </c>
      <c r="F4" s="845" t="s">
        <v>547</v>
      </c>
      <c r="G4" s="847" t="s">
        <v>548</v>
      </c>
    </row>
    <row r="5" spans="1:10" ht="36">
      <c r="A5" s="848"/>
      <c r="B5" s="849" t="s">
        <v>454</v>
      </c>
      <c r="C5" s="850">
        <f>C7+C89</f>
        <v>6662578.6699999999</v>
      </c>
      <c r="D5" s="851">
        <f>D7+D89</f>
        <v>19879000</v>
      </c>
      <c r="E5" s="850">
        <f>E7+E89</f>
        <v>7668166.4300000006</v>
      </c>
      <c r="F5" s="300">
        <f>E5/C5</f>
        <v>1.1509307146387513</v>
      </c>
      <c r="G5" s="852">
        <f>E5/D5</f>
        <v>0.38574206096886166</v>
      </c>
      <c r="H5" s="2"/>
    </row>
    <row r="6" spans="1:10" ht="16.5">
      <c r="A6" s="853"/>
      <c r="B6" s="854"/>
      <c r="C6" s="855"/>
      <c r="D6" s="856"/>
      <c r="E6" s="855"/>
      <c r="F6" s="301"/>
      <c r="G6" s="115"/>
      <c r="H6" s="2"/>
    </row>
    <row r="7" spans="1:10" ht="16.5">
      <c r="A7" s="857">
        <v>6</v>
      </c>
      <c r="B7" s="858" t="s">
        <v>142</v>
      </c>
      <c r="C7" s="859">
        <v>6532507.8099999996</v>
      </c>
      <c r="D7" s="860">
        <f>D9+D26+D46+D61+D74+D82</f>
        <v>19719000</v>
      </c>
      <c r="E7" s="859">
        <f>E9+E26+E46+E61+E74+E82</f>
        <v>7518918.8900000006</v>
      </c>
      <c r="F7" s="302">
        <f>E7/C7</f>
        <v>1.1510003674989868</v>
      </c>
      <c r="G7" s="861">
        <f>E7/D7</f>
        <v>0.38130325523606678</v>
      </c>
      <c r="H7" s="2"/>
    </row>
    <row r="8" spans="1:10" ht="15.75">
      <c r="A8" s="862"/>
      <c r="B8" s="863"/>
      <c r="C8" s="864"/>
      <c r="D8" s="865"/>
      <c r="E8" s="864"/>
      <c r="F8" s="303"/>
      <c r="G8" s="115"/>
      <c r="H8" s="11"/>
    </row>
    <row r="9" spans="1:10" ht="15.75">
      <c r="A9" s="866">
        <v>61</v>
      </c>
      <c r="B9" s="867" t="s">
        <v>2</v>
      </c>
      <c r="C9" s="868">
        <v>3113789.85</v>
      </c>
      <c r="D9" s="869">
        <v>8555000</v>
      </c>
      <c r="E9" s="868">
        <f>E10+E18+E22</f>
        <v>4087347.36</v>
      </c>
      <c r="F9" s="304">
        <f>E9/C9</f>
        <v>1.3126599921314535</v>
      </c>
      <c r="G9" s="262">
        <f>E9/D9</f>
        <v>0.47777292343658678</v>
      </c>
      <c r="H9" s="2"/>
    </row>
    <row r="10" spans="1:10" ht="17.45" customHeight="1">
      <c r="A10" s="870">
        <v>611</v>
      </c>
      <c r="B10" s="871" t="s">
        <v>3</v>
      </c>
      <c r="C10" s="872">
        <v>2816541.61</v>
      </c>
      <c r="D10" s="873"/>
      <c r="E10" s="872">
        <f>E11+E12+E13+E14+E15+E16</f>
        <v>3813804.41</v>
      </c>
      <c r="F10" s="305">
        <f>E10/C10</f>
        <v>1.3540735192618014</v>
      </c>
      <c r="G10" s="874"/>
      <c r="H10" s="2"/>
    </row>
    <row r="11" spans="1:10" ht="27.75" customHeight="1">
      <c r="A11" s="870">
        <v>6111</v>
      </c>
      <c r="B11" s="871" t="s">
        <v>502</v>
      </c>
      <c r="C11" s="872">
        <v>3517305.17</v>
      </c>
      <c r="D11" s="873"/>
      <c r="E11" s="872">
        <v>4546254.22</v>
      </c>
      <c r="F11" s="305">
        <f>E11/C11</f>
        <v>1.2925390320908663</v>
      </c>
      <c r="G11" s="874"/>
      <c r="H11" s="2"/>
    </row>
    <row r="12" spans="1:10" ht="27" customHeight="1">
      <c r="A12" s="870">
        <v>6112</v>
      </c>
      <c r="B12" s="871" t="s">
        <v>551</v>
      </c>
      <c r="C12" s="872">
        <v>309327.59999999998</v>
      </c>
      <c r="D12" s="873"/>
      <c r="E12" s="872">
        <v>379112.52</v>
      </c>
      <c r="F12" s="305">
        <f t="shared" ref="F12:F16" si="0">E12/C12</f>
        <v>1.225601983140205</v>
      </c>
      <c r="G12" s="874"/>
      <c r="H12" s="2"/>
    </row>
    <row r="13" spans="1:10" ht="27" customHeight="1">
      <c r="A13" s="870">
        <v>6113</v>
      </c>
      <c r="B13" s="871" t="s">
        <v>552</v>
      </c>
      <c r="C13" s="872">
        <v>164255.98000000001</v>
      </c>
      <c r="D13" s="873"/>
      <c r="E13" s="872">
        <v>145644.72</v>
      </c>
      <c r="F13" s="305">
        <f t="shared" si="0"/>
        <v>0.88669356208522809</v>
      </c>
      <c r="G13" s="874"/>
      <c r="H13" s="2"/>
    </row>
    <row r="14" spans="1:10" ht="16.5" customHeight="1">
      <c r="A14" s="870">
        <v>6114</v>
      </c>
      <c r="B14" s="871" t="s">
        <v>553</v>
      </c>
      <c r="C14" s="872">
        <v>149283.43</v>
      </c>
      <c r="D14" s="873"/>
      <c r="E14" s="872">
        <v>233531.25</v>
      </c>
      <c r="F14" s="305">
        <f t="shared" si="0"/>
        <v>1.5643480994508232</v>
      </c>
      <c r="G14" s="874"/>
      <c r="H14" s="2"/>
    </row>
    <row r="15" spans="1:10" ht="42" customHeight="1">
      <c r="A15" s="870">
        <v>6116</v>
      </c>
      <c r="B15" s="871" t="s">
        <v>611</v>
      </c>
      <c r="C15" s="872">
        <v>0</v>
      </c>
      <c r="D15" s="873"/>
      <c r="E15" s="872">
        <v>0</v>
      </c>
      <c r="F15" s="305"/>
      <c r="G15" s="874"/>
      <c r="H15" s="2"/>
    </row>
    <row r="16" spans="1:10" ht="30" customHeight="1">
      <c r="A16" s="870">
        <v>6117</v>
      </c>
      <c r="B16" s="871" t="s">
        <v>554</v>
      </c>
      <c r="C16" s="872">
        <v>-1323630.57</v>
      </c>
      <c r="D16" s="873"/>
      <c r="E16" s="872">
        <v>-1490738.3</v>
      </c>
      <c r="F16" s="305">
        <f t="shared" si="0"/>
        <v>1.1262495244424582</v>
      </c>
      <c r="G16" s="874"/>
      <c r="H16" s="2"/>
    </row>
    <row r="17" spans="1:8" ht="18" customHeight="1">
      <c r="A17" s="870"/>
      <c r="B17" s="871"/>
      <c r="C17" s="872"/>
      <c r="D17" s="873"/>
      <c r="E17" s="872"/>
      <c r="F17" s="305"/>
      <c r="G17" s="874"/>
      <c r="H17" s="2"/>
    </row>
    <row r="18" spans="1:8" ht="18" customHeight="1">
      <c r="A18" s="870">
        <v>613</v>
      </c>
      <c r="B18" s="875" t="s">
        <v>4</v>
      </c>
      <c r="C18" s="872">
        <f>C19+C20</f>
        <v>262401.64</v>
      </c>
      <c r="D18" s="873"/>
      <c r="E18" s="872">
        <f>E19+E20</f>
        <v>269844.61</v>
      </c>
      <c r="F18" s="305">
        <f>E18/C18</f>
        <v>1.0283647998541472</v>
      </c>
      <c r="G18" s="874"/>
    </row>
    <row r="19" spans="1:8" ht="18" customHeight="1">
      <c r="A19" s="870">
        <v>6131</v>
      </c>
      <c r="B19" s="875" t="s">
        <v>503</v>
      </c>
      <c r="C19" s="872">
        <v>54174.6</v>
      </c>
      <c r="D19" s="873"/>
      <c r="E19" s="872">
        <v>73061.240000000005</v>
      </c>
      <c r="F19" s="305">
        <f>E19/C19</f>
        <v>1.3486253705611118</v>
      </c>
      <c r="G19" s="874"/>
    </row>
    <row r="20" spans="1:8" ht="18" customHeight="1">
      <c r="A20" s="870">
        <v>6134</v>
      </c>
      <c r="B20" s="875" t="s">
        <v>504</v>
      </c>
      <c r="C20" s="872">
        <v>208227.04</v>
      </c>
      <c r="D20" s="873"/>
      <c r="E20" s="872">
        <v>196783.37</v>
      </c>
      <c r="F20" s="305">
        <f>E20/C20</f>
        <v>0.9450423441643313</v>
      </c>
      <c r="G20" s="874"/>
    </row>
    <row r="21" spans="1:8" ht="17.25" customHeight="1">
      <c r="A21" s="870"/>
      <c r="B21" s="875"/>
      <c r="C21" s="872"/>
      <c r="D21" s="873"/>
      <c r="E21" s="872"/>
      <c r="F21" s="305"/>
      <c r="G21" s="874"/>
    </row>
    <row r="22" spans="1:8" ht="18.600000000000001" customHeight="1">
      <c r="A22" s="870">
        <v>614</v>
      </c>
      <c r="B22" s="875" t="s">
        <v>5</v>
      </c>
      <c r="C22" s="872">
        <f>C23+C24</f>
        <v>4753.1899999999996</v>
      </c>
      <c r="D22" s="873"/>
      <c r="E22" s="872">
        <f>E23+E24</f>
        <v>3698.34</v>
      </c>
      <c r="F22" s="305">
        <f>E22/C22</f>
        <v>0.77807535570848219</v>
      </c>
      <c r="G22" s="874"/>
    </row>
    <row r="23" spans="1:8" ht="18.600000000000001" customHeight="1">
      <c r="A23" s="870">
        <v>6142</v>
      </c>
      <c r="B23" s="875" t="s">
        <v>505</v>
      </c>
      <c r="C23" s="872">
        <v>4163.6099999999997</v>
      </c>
      <c r="D23" s="873"/>
      <c r="E23" s="872">
        <v>3537.58</v>
      </c>
      <c r="F23" s="305">
        <f>E23/C23</f>
        <v>0.84964249773633937</v>
      </c>
      <c r="G23" s="874"/>
    </row>
    <row r="24" spans="1:8" ht="30" customHeight="1">
      <c r="A24" s="870">
        <v>6145</v>
      </c>
      <c r="B24" s="875" t="s">
        <v>555</v>
      </c>
      <c r="C24" s="872">
        <v>589.58000000000004</v>
      </c>
      <c r="D24" s="873"/>
      <c r="E24" s="872">
        <v>160.76</v>
      </c>
      <c r="F24" s="305">
        <f>E24/C24</f>
        <v>0.27266867939889411</v>
      </c>
      <c r="G24" s="874"/>
    </row>
    <row r="25" spans="1:8" ht="15.75">
      <c r="A25" s="862"/>
      <c r="B25" s="863"/>
      <c r="C25" s="864"/>
      <c r="D25" s="865"/>
      <c r="E25" s="864"/>
      <c r="F25" s="303"/>
      <c r="G25" s="115"/>
    </row>
    <row r="26" spans="1:8" ht="15.75">
      <c r="A26" s="876">
        <v>63</v>
      </c>
      <c r="B26" s="877" t="s">
        <v>6</v>
      </c>
      <c r="C26" s="878">
        <f>C27+C31+C35+C38+C42</f>
        <v>2898570.65</v>
      </c>
      <c r="D26" s="879">
        <v>9200000</v>
      </c>
      <c r="E26" s="878">
        <f>E27+E31+E35+E38+E42</f>
        <v>2771006.3099999996</v>
      </c>
      <c r="F26" s="306">
        <f>E26/C26</f>
        <v>0.95599060523158186</v>
      </c>
      <c r="G26" s="262">
        <f>E26/D26</f>
        <v>0.30119633804347823</v>
      </c>
      <c r="H26" s="2"/>
    </row>
    <row r="27" spans="1:8" ht="22.15" customHeight="1">
      <c r="A27" s="870">
        <v>633</v>
      </c>
      <c r="B27" s="875" t="s">
        <v>180</v>
      </c>
      <c r="C27" s="872">
        <f>C28+C29</f>
        <v>2442771.2200000002</v>
      </c>
      <c r="D27" s="873"/>
      <c r="E27" s="872">
        <f>E28+E29</f>
        <v>2330198.7999999998</v>
      </c>
      <c r="F27" s="305">
        <f>E27/C27</f>
        <v>0.95391610189348786</v>
      </c>
      <c r="G27" s="874"/>
      <c r="H27" s="2"/>
    </row>
    <row r="28" spans="1:8" ht="22.15" customHeight="1">
      <c r="A28" s="870">
        <v>6331</v>
      </c>
      <c r="B28" s="875" t="s">
        <v>506</v>
      </c>
      <c r="C28" s="872">
        <v>2241545.91</v>
      </c>
      <c r="D28" s="873"/>
      <c r="E28" s="872">
        <v>2245881.7999999998</v>
      </c>
      <c r="F28" s="305">
        <f>E28/C28</f>
        <v>1.0019343302230199</v>
      </c>
      <c r="G28" s="874"/>
      <c r="H28" s="2"/>
    </row>
    <row r="29" spans="1:8" ht="27" customHeight="1">
      <c r="A29" s="870">
        <v>6332</v>
      </c>
      <c r="B29" s="875" t="s">
        <v>581</v>
      </c>
      <c r="C29" s="872">
        <v>201225.31</v>
      </c>
      <c r="D29" s="873"/>
      <c r="E29" s="872">
        <v>84317</v>
      </c>
      <c r="F29" s="305">
        <f t="shared" ref="F29:F32" si="1">E29/C29</f>
        <v>0.41901786609249103</v>
      </c>
      <c r="G29" s="874"/>
      <c r="H29" s="2"/>
    </row>
    <row r="30" spans="1:8" ht="12" customHeight="1">
      <c r="A30" s="870"/>
      <c r="B30" s="875"/>
      <c r="C30" s="872"/>
      <c r="D30" s="873"/>
      <c r="E30" s="872"/>
      <c r="F30" s="305"/>
      <c r="G30" s="874"/>
      <c r="H30" s="2"/>
    </row>
    <row r="31" spans="1:8" ht="19.899999999999999" customHeight="1">
      <c r="A31" s="880">
        <v>634</v>
      </c>
      <c r="B31" s="881" t="s">
        <v>222</v>
      </c>
      <c r="C31" s="882">
        <v>13383.51</v>
      </c>
      <c r="D31" s="883"/>
      <c r="E31" s="882">
        <f>E32+E33</f>
        <v>21663.01</v>
      </c>
      <c r="F31" s="305">
        <f t="shared" si="1"/>
        <v>1.6186344240038673</v>
      </c>
      <c r="G31" s="884"/>
      <c r="H31" s="2"/>
    </row>
    <row r="32" spans="1:8" ht="28.5" customHeight="1">
      <c r="A32" s="880">
        <v>6341</v>
      </c>
      <c r="B32" s="881" t="s">
        <v>532</v>
      </c>
      <c r="C32" s="882">
        <v>13383.51</v>
      </c>
      <c r="D32" s="883"/>
      <c r="E32" s="882">
        <v>21663.01</v>
      </c>
      <c r="F32" s="305">
        <f t="shared" si="1"/>
        <v>1.6186344240038673</v>
      </c>
      <c r="G32" s="884"/>
      <c r="H32" s="2"/>
    </row>
    <row r="33" spans="1:8" ht="27.75" customHeight="1">
      <c r="A33" s="880">
        <v>6342</v>
      </c>
      <c r="B33" s="881" t="s">
        <v>507</v>
      </c>
      <c r="C33" s="882">
        <v>0</v>
      </c>
      <c r="D33" s="883"/>
      <c r="E33" s="882">
        <v>0</v>
      </c>
      <c r="F33" s="305"/>
      <c r="G33" s="884"/>
      <c r="H33" s="2"/>
    </row>
    <row r="34" spans="1:8" ht="12" customHeight="1">
      <c r="A34" s="880"/>
      <c r="B34" s="881"/>
      <c r="C34" s="882"/>
      <c r="D34" s="883"/>
      <c r="E34" s="882"/>
      <c r="F34" s="307"/>
      <c r="G34" s="884"/>
      <c r="H34" s="2"/>
    </row>
    <row r="35" spans="1:8" ht="27" customHeight="1">
      <c r="A35" s="880">
        <v>635</v>
      </c>
      <c r="B35" s="881" t="s">
        <v>219</v>
      </c>
      <c r="C35" s="882">
        <v>148685.38</v>
      </c>
      <c r="D35" s="883"/>
      <c r="E35" s="882">
        <f>E36</f>
        <v>141402.01999999999</v>
      </c>
      <c r="F35" s="307">
        <f>E35/C35</f>
        <v>0.95101495520272394</v>
      </c>
      <c r="G35" s="884"/>
      <c r="H35" s="2"/>
    </row>
    <row r="36" spans="1:8" ht="27" customHeight="1">
      <c r="A36" s="880">
        <v>6351</v>
      </c>
      <c r="B36" s="881" t="s">
        <v>219</v>
      </c>
      <c r="C36" s="882">
        <v>148685.38</v>
      </c>
      <c r="D36" s="883"/>
      <c r="E36" s="882">
        <v>141402.01999999999</v>
      </c>
      <c r="F36" s="307">
        <f>E36/C36</f>
        <v>0.95101495520272394</v>
      </c>
      <c r="G36" s="884"/>
      <c r="H36" s="2"/>
    </row>
    <row r="37" spans="1:8" ht="12.75" customHeight="1">
      <c r="A37" s="880"/>
      <c r="B37" s="881"/>
      <c r="C37" s="882"/>
      <c r="D37" s="883"/>
      <c r="E37" s="882"/>
      <c r="F37" s="307"/>
      <c r="G37" s="884"/>
      <c r="H37" s="2"/>
    </row>
    <row r="38" spans="1:8" ht="28.9" customHeight="1">
      <c r="A38" s="880">
        <v>636</v>
      </c>
      <c r="B38" s="881" t="s">
        <v>211</v>
      </c>
      <c r="C38" s="882">
        <v>29566.2</v>
      </c>
      <c r="D38" s="883"/>
      <c r="E38" s="882">
        <f>E39+E40</f>
        <v>28293.24</v>
      </c>
      <c r="F38" s="307">
        <f t="shared" ref="F38:F40" si="2">E38/C38</f>
        <v>0.95694543093126616</v>
      </c>
      <c r="G38" s="884"/>
    </row>
    <row r="39" spans="1:8" ht="41.25" customHeight="1">
      <c r="A39" s="880">
        <v>6361</v>
      </c>
      <c r="B39" s="881" t="s">
        <v>533</v>
      </c>
      <c r="C39" s="882">
        <v>13291.2</v>
      </c>
      <c r="D39" s="883"/>
      <c r="E39" s="882">
        <v>8640</v>
      </c>
      <c r="F39" s="307">
        <f t="shared" si="2"/>
        <v>0.65005417118093167</v>
      </c>
      <c r="G39" s="884"/>
    </row>
    <row r="40" spans="1:8" ht="28.9" customHeight="1">
      <c r="A40" s="880">
        <v>6362</v>
      </c>
      <c r="B40" s="881" t="s">
        <v>534</v>
      </c>
      <c r="C40" s="882">
        <v>16275</v>
      </c>
      <c r="D40" s="883"/>
      <c r="E40" s="882">
        <v>19653.240000000002</v>
      </c>
      <c r="F40" s="307">
        <f t="shared" si="2"/>
        <v>1.2075723502304148</v>
      </c>
      <c r="G40" s="884"/>
    </row>
    <row r="41" spans="1:8" ht="12" customHeight="1">
      <c r="A41" s="880"/>
      <c r="B41" s="881"/>
      <c r="C41" s="882"/>
      <c r="D41" s="883"/>
      <c r="E41" s="882"/>
      <c r="F41" s="307"/>
      <c r="G41" s="884"/>
    </row>
    <row r="42" spans="1:8" ht="29.25" customHeight="1">
      <c r="A42" s="880">
        <v>638</v>
      </c>
      <c r="B42" s="881" t="s">
        <v>212</v>
      </c>
      <c r="C42" s="882">
        <v>264164.34000000003</v>
      </c>
      <c r="D42" s="883"/>
      <c r="E42" s="882">
        <v>249449.24</v>
      </c>
      <c r="F42" s="307">
        <f>E42/C42</f>
        <v>0.94429566079963689</v>
      </c>
      <c r="G42" s="884"/>
      <c r="H42" s="2"/>
    </row>
    <row r="43" spans="1:8" ht="29.25" customHeight="1">
      <c r="A43" s="880">
        <v>6381</v>
      </c>
      <c r="B43" s="881" t="s">
        <v>508</v>
      </c>
      <c r="C43" s="882">
        <v>264164.34000000003</v>
      </c>
      <c r="D43" s="883"/>
      <c r="E43" s="882">
        <v>249449.24</v>
      </c>
      <c r="F43" s="307">
        <f>E43/C43</f>
        <v>0.94429566079963689</v>
      </c>
      <c r="G43" s="884"/>
      <c r="H43" s="2"/>
    </row>
    <row r="44" spans="1:8" ht="29.25" customHeight="1">
      <c r="A44" s="880">
        <v>6382</v>
      </c>
      <c r="B44" s="881" t="s">
        <v>556</v>
      </c>
      <c r="C44" s="882">
        <v>0</v>
      </c>
      <c r="D44" s="883"/>
      <c r="E44" s="882">
        <v>0</v>
      </c>
      <c r="F44" s="307">
        <v>0</v>
      </c>
      <c r="G44" s="884"/>
      <c r="H44" s="2"/>
    </row>
    <row r="45" spans="1:8" ht="15.75">
      <c r="A45" s="862"/>
      <c r="B45" s="863"/>
      <c r="C45" s="864"/>
      <c r="D45" s="865"/>
      <c r="E45" s="864"/>
      <c r="F45" s="303"/>
      <c r="G45" s="115"/>
    </row>
    <row r="46" spans="1:8" ht="15.75">
      <c r="A46" s="885">
        <v>64</v>
      </c>
      <c r="B46" s="886" t="s">
        <v>7</v>
      </c>
      <c r="C46" s="868">
        <f>C47+C52+C58</f>
        <v>105171.39</v>
      </c>
      <c r="D46" s="869">
        <v>220000</v>
      </c>
      <c r="E46" s="868">
        <f>E47+E52+E58</f>
        <v>105938.86</v>
      </c>
      <c r="F46" s="304">
        <f>E46/C46</f>
        <v>1.0072973267729941</v>
      </c>
      <c r="G46" s="262">
        <f>E46/D46</f>
        <v>0.48154027272727273</v>
      </c>
    </row>
    <row r="47" spans="1:8" ht="20.45" customHeight="1">
      <c r="A47" s="887">
        <v>641</v>
      </c>
      <c r="B47" s="881" t="s">
        <v>8</v>
      </c>
      <c r="C47" s="888">
        <v>3.67</v>
      </c>
      <c r="D47" s="883"/>
      <c r="E47" s="888">
        <f>E48+E49+E50</f>
        <v>2029.83</v>
      </c>
      <c r="F47" s="211">
        <f t="shared" ref="F47:F50" si="3">E47/C47</f>
        <v>553.08719346049043</v>
      </c>
      <c r="G47" s="874"/>
    </row>
    <row r="48" spans="1:8" ht="20.45" customHeight="1">
      <c r="A48" s="887">
        <v>6413</v>
      </c>
      <c r="B48" s="881" t="s">
        <v>535</v>
      </c>
      <c r="C48" s="888">
        <v>0.02</v>
      </c>
      <c r="D48" s="883"/>
      <c r="E48" s="888">
        <v>7.0000000000000007E-2</v>
      </c>
      <c r="F48" s="211">
        <f t="shared" si="3"/>
        <v>3.5000000000000004</v>
      </c>
      <c r="G48" s="874"/>
    </row>
    <row r="49" spans="1:8" ht="20.45" customHeight="1">
      <c r="A49" s="887">
        <v>6414</v>
      </c>
      <c r="B49" s="881" t="s">
        <v>509</v>
      </c>
      <c r="C49" s="888">
        <v>0</v>
      </c>
      <c r="D49" s="883"/>
      <c r="E49" s="888">
        <v>0</v>
      </c>
      <c r="F49" s="211"/>
      <c r="G49" s="874"/>
    </row>
    <row r="50" spans="1:8" ht="20.45" customHeight="1">
      <c r="A50" s="887">
        <v>6419</v>
      </c>
      <c r="B50" s="881" t="s">
        <v>536</v>
      </c>
      <c r="C50" s="888">
        <v>3.65</v>
      </c>
      <c r="D50" s="883"/>
      <c r="E50" s="888">
        <v>2029.76</v>
      </c>
      <c r="F50" s="211">
        <f t="shared" si="3"/>
        <v>556.09863013698634</v>
      </c>
      <c r="G50" s="874"/>
    </row>
    <row r="51" spans="1:8" ht="12.75" customHeight="1">
      <c r="A51" s="887"/>
      <c r="B51" s="881"/>
      <c r="C51" s="888"/>
      <c r="D51" s="883"/>
      <c r="E51" s="888"/>
      <c r="F51" s="308"/>
      <c r="G51" s="874"/>
    </row>
    <row r="52" spans="1:8" ht="22.15" customHeight="1">
      <c r="A52" s="870">
        <v>642</v>
      </c>
      <c r="B52" s="875" t="s">
        <v>9</v>
      </c>
      <c r="C52" s="872">
        <f>C53+C54+C55+C56</f>
        <v>105167.72</v>
      </c>
      <c r="D52" s="873"/>
      <c r="E52" s="872">
        <f>E53+E54+E55+E56</f>
        <v>103831.88</v>
      </c>
      <c r="F52" s="305">
        <f>E52/C52</f>
        <v>0.98729800360795117</v>
      </c>
      <c r="G52" s="874"/>
    </row>
    <row r="53" spans="1:8" ht="22.15" customHeight="1">
      <c r="A53" s="870">
        <v>6421</v>
      </c>
      <c r="B53" s="875" t="s">
        <v>557</v>
      </c>
      <c r="C53" s="872">
        <v>264</v>
      </c>
      <c r="D53" s="873"/>
      <c r="E53" s="872">
        <v>0</v>
      </c>
      <c r="F53" s="305">
        <v>0</v>
      </c>
      <c r="G53" s="874"/>
    </row>
    <row r="54" spans="1:8" ht="26.25" customHeight="1">
      <c r="A54" s="870">
        <v>6422</v>
      </c>
      <c r="B54" s="875" t="s">
        <v>510</v>
      </c>
      <c r="C54" s="872">
        <v>35624.18</v>
      </c>
      <c r="D54" s="873"/>
      <c r="E54" s="872">
        <v>15974.47</v>
      </c>
      <c r="F54" s="305">
        <f>E54/C54</f>
        <v>0.44841649688498092</v>
      </c>
      <c r="G54" s="874"/>
    </row>
    <row r="55" spans="1:8" ht="26.25" customHeight="1">
      <c r="A55" s="870">
        <v>6423</v>
      </c>
      <c r="B55" s="875" t="s">
        <v>511</v>
      </c>
      <c r="C55" s="872">
        <v>67053.22</v>
      </c>
      <c r="D55" s="873"/>
      <c r="E55" s="872">
        <v>83404.210000000006</v>
      </c>
      <c r="F55" s="305">
        <f>E55/C55</f>
        <v>1.2438509291574664</v>
      </c>
      <c r="G55" s="874"/>
    </row>
    <row r="56" spans="1:8" ht="26.25" customHeight="1">
      <c r="A56" s="870">
        <v>6429</v>
      </c>
      <c r="B56" s="875" t="s">
        <v>512</v>
      </c>
      <c r="C56" s="872">
        <v>2226.3200000000002</v>
      </c>
      <c r="D56" s="873"/>
      <c r="E56" s="872">
        <v>4453.2</v>
      </c>
      <c r="F56" s="305">
        <f>E56/C56</f>
        <v>2.0002515361673074</v>
      </c>
      <c r="G56" s="874"/>
    </row>
    <row r="57" spans="1:8" ht="14.25" customHeight="1">
      <c r="A57" s="870"/>
      <c r="B57" s="875"/>
      <c r="C57" s="872"/>
      <c r="D57" s="873"/>
      <c r="E57" s="872"/>
      <c r="F57" s="305"/>
      <c r="G57" s="874"/>
    </row>
    <row r="58" spans="1:8" ht="21" customHeight="1">
      <c r="A58" s="870">
        <v>643</v>
      </c>
      <c r="B58" s="875" t="s">
        <v>10</v>
      </c>
      <c r="C58" s="872">
        <v>0</v>
      </c>
      <c r="D58" s="873"/>
      <c r="E58" s="872">
        <v>77.150000000000006</v>
      </c>
      <c r="F58" s="305">
        <v>0</v>
      </c>
      <c r="G58" s="874"/>
    </row>
    <row r="59" spans="1:8" ht="41.25" customHeight="1">
      <c r="A59" s="870">
        <v>6434</v>
      </c>
      <c r="B59" s="875" t="s">
        <v>697</v>
      </c>
      <c r="C59" s="872">
        <v>0</v>
      </c>
      <c r="D59" s="873"/>
      <c r="E59" s="872">
        <v>77.150000000000006</v>
      </c>
      <c r="F59" s="305">
        <v>0</v>
      </c>
      <c r="G59" s="874"/>
    </row>
    <row r="60" spans="1:8" ht="15.75">
      <c r="A60" s="862"/>
      <c r="B60" s="863"/>
      <c r="C60" s="864"/>
      <c r="D60" s="865"/>
      <c r="E60" s="864"/>
      <c r="F60" s="303"/>
      <c r="G60" s="115"/>
    </row>
    <row r="61" spans="1:8" ht="63.6" customHeight="1">
      <c r="A61" s="889">
        <v>65</v>
      </c>
      <c r="B61" s="890" t="s">
        <v>181</v>
      </c>
      <c r="C61" s="891">
        <f>C62+C67+C70</f>
        <v>354610.26</v>
      </c>
      <c r="D61" s="892">
        <v>1200000</v>
      </c>
      <c r="E61" s="891">
        <f>E62+E67+E70</f>
        <v>453029.07000000007</v>
      </c>
      <c r="F61" s="309">
        <f>E61/C61</f>
        <v>1.2775407851989393</v>
      </c>
      <c r="G61" s="893">
        <f>E61/D61</f>
        <v>0.37752422500000005</v>
      </c>
      <c r="H61" s="2"/>
    </row>
    <row r="62" spans="1:8" ht="22.15" customHeight="1">
      <c r="A62" s="870">
        <v>651</v>
      </c>
      <c r="B62" s="875" t="s">
        <v>11</v>
      </c>
      <c r="C62" s="872">
        <v>2411.6</v>
      </c>
      <c r="D62" s="873"/>
      <c r="E62" s="872">
        <f>E63+E64+E65</f>
        <v>7282.57</v>
      </c>
      <c r="F62" s="305">
        <f>E62/C62</f>
        <v>3.0198084259412838</v>
      </c>
      <c r="G62" s="874"/>
      <c r="H62" s="2"/>
    </row>
    <row r="63" spans="1:8" ht="28.5" customHeight="1">
      <c r="A63" s="870">
        <v>6512</v>
      </c>
      <c r="B63" s="875" t="s">
        <v>558</v>
      </c>
      <c r="C63" s="872">
        <v>274.73</v>
      </c>
      <c r="D63" s="873"/>
      <c r="E63" s="872">
        <v>318.52999999999997</v>
      </c>
      <c r="F63" s="305">
        <f>E63/C63</f>
        <v>1.1594292578167653</v>
      </c>
      <c r="G63" s="874"/>
      <c r="H63" s="2"/>
    </row>
    <row r="64" spans="1:8" ht="22.15" customHeight="1">
      <c r="A64" s="870">
        <v>6513</v>
      </c>
      <c r="B64" s="875" t="s">
        <v>513</v>
      </c>
      <c r="C64" s="872">
        <v>188.88</v>
      </c>
      <c r="D64" s="873"/>
      <c r="E64" s="872">
        <v>5679.06</v>
      </c>
      <c r="F64" s="305">
        <f>E64/C64</f>
        <v>30.067026683608642</v>
      </c>
      <c r="G64" s="874"/>
      <c r="H64" s="2"/>
    </row>
    <row r="65" spans="1:8" ht="22.15" customHeight="1">
      <c r="A65" s="870">
        <v>6514</v>
      </c>
      <c r="B65" s="875" t="s">
        <v>514</v>
      </c>
      <c r="C65" s="872">
        <v>1947.99</v>
      </c>
      <c r="D65" s="873"/>
      <c r="E65" s="872">
        <v>1284.98</v>
      </c>
      <c r="F65" s="305">
        <f>E65/C65</f>
        <v>0.65964404334724513</v>
      </c>
      <c r="G65" s="874"/>
      <c r="H65" s="2"/>
    </row>
    <row r="66" spans="1:8" ht="15.75" customHeight="1">
      <c r="A66" s="870"/>
      <c r="B66" s="875"/>
      <c r="C66" s="872"/>
      <c r="D66" s="873"/>
      <c r="E66" s="872"/>
      <c r="F66" s="305"/>
      <c r="G66" s="874"/>
      <c r="H66" s="2"/>
    </row>
    <row r="67" spans="1:8" ht="22.15" customHeight="1">
      <c r="A67" s="870">
        <v>652</v>
      </c>
      <c r="B67" s="875" t="s">
        <v>12</v>
      </c>
      <c r="C67" s="872">
        <v>8049.73</v>
      </c>
      <c r="D67" s="873"/>
      <c r="E67" s="872">
        <v>28301.07</v>
      </c>
      <c r="F67" s="305">
        <f t="shared" ref="F67:F68" si="4">E67/C67</f>
        <v>3.5157787900960655</v>
      </c>
      <c r="G67" s="874"/>
    </row>
    <row r="68" spans="1:8" ht="22.15" customHeight="1">
      <c r="A68" s="870">
        <v>6526</v>
      </c>
      <c r="B68" s="875" t="s">
        <v>13</v>
      </c>
      <c r="C68" s="872">
        <v>8049.73</v>
      </c>
      <c r="D68" s="873"/>
      <c r="E68" s="872">
        <v>28301.07</v>
      </c>
      <c r="F68" s="305">
        <f t="shared" si="4"/>
        <v>3.5157787900960655</v>
      </c>
      <c r="G68" s="874"/>
    </row>
    <row r="69" spans="1:8" ht="15" customHeight="1">
      <c r="A69" s="870"/>
      <c r="B69" s="875"/>
      <c r="C69" s="872"/>
      <c r="D69" s="873"/>
      <c r="E69" s="872"/>
      <c r="F69" s="305"/>
      <c r="G69" s="874"/>
    </row>
    <row r="70" spans="1:8" ht="21" customHeight="1">
      <c r="A70" s="870">
        <v>653</v>
      </c>
      <c r="B70" s="875" t="s">
        <v>143</v>
      </c>
      <c r="C70" s="894">
        <v>344148.93</v>
      </c>
      <c r="D70" s="873"/>
      <c r="E70" s="894">
        <f>E71+E72</f>
        <v>417445.43000000005</v>
      </c>
      <c r="F70" s="310">
        <f>E70/C70</f>
        <v>1.2129790146376456</v>
      </c>
      <c r="G70" s="536"/>
      <c r="H70" s="264"/>
    </row>
    <row r="71" spans="1:8" ht="21" customHeight="1">
      <c r="A71" s="870">
        <v>6531</v>
      </c>
      <c r="B71" s="875" t="s">
        <v>515</v>
      </c>
      <c r="C71" s="894">
        <v>32123.35</v>
      </c>
      <c r="D71" s="873"/>
      <c r="E71" s="894">
        <v>69009.47</v>
      </c>
      <c r="F71" s="310">
        <f>E71/C71</f>
        <v>2.148265047076348</v>
      </c>
      <c r="G71" s="536"/>
      <c r="H71" s="2"/>
    </row>
    <row r="72" spans="1:8" ht="21" customHeight="1">
      <c r="A72" s="870">
        <v>6532</v>
      </c>
      <c r="B72" s="875" t="s">
        <v>516</v>
      </c>
      <c r="C72" s="894">
        <v>312025.58</v>
      </c>
      <c r="D72" s="873"/>
      <c r="E72" s="894">
        <v>348435.96</v>
      </c>
      <c r="F72" s="310">
        <f>E72/C72</f>
        <v>1.1166903687832261</v>
      </c>
      <c r="G72" s="536"/>
      <c r="H72" s="2"/>
    </row>
    <row r="73" spans="1:8" ht="16.5" customHeight="1">
      <c r="A73" s="870"/>
      <c r="B73" s="875"/>
      <c r="C73" s="894"/>
      <c r="D73" s="873"/>
      <c r="E73" s="894"/>
      <c r="F73" s="310"/>
      <c r="G73" s="536"/>
    </row>
    <row r="74" spans="1:8" ht="30.75" customHeight="1">
      <c r="A74" s="889">
        <v>66</v>
      </c>
      <c r="B74" s="890" t="s">
        <v>252</v>
      </c>
      <c r="C74" s="891">
        <v>40976.910000000003</v>
      </c>
      <c r="D74" s="892">
        <v>100000</v>
      </c>
      <c r="E74" s="891">
        <f>E75+E79</f>
        <v>42042.86</v>
      </c>
      <c r="F74" s="309">
        <f>E74/C74</f>
        <v>1.0260134304904884</v>
      </c>
      <c r="G74" s="895">
        <f>E74/D74</f>
        <v>0.42042859999999999</v>
      </c>
      <c r="H74" s="2"/>
    </row>
    <row r="75" spans="1:8" ht="24" customHeight="1">
      <c r="A75" s="870">
        <v>661</v>
      </c>
      <c r="B75" s="875" t="s">
        <v>182</v>
      </c>
      <c r="C75" s="894">
        <v>40540.03</v>
      </c>
      <c r="D75" s="873"/>
      <c r="E75" s="894">
        <f>E76+E77</f>
        <v>40042.86</v>
      </c>
      <c r="F75" s="310">
        <f>E75/C75</f>
        <v>0.9877363188927093</v>
      </c>
      <c r="G75" s="536"/>
    </row>
    <row r="76" spans="1:8" ht="24" customHeight="1">
      <c r="A76" s="870">
        <v>6614</v>
      </c>
      <c r="B76" s="875" t="s">
        <v>520</v>
      </c>
      <c r="C76" s="894">
        <v>334.85</v>
      </c>
      <c r="D76" s="873"/>
      <c r="E76" s="894">
        <v>8229.25</v>
      </c>
      <c r="F76" s="310">
        <f>E76/C76</f>
        <v>24.575929520680901</v>
      </c>
      <c r="G76" s="536"/>
    </row>
    <row r="77" spans="1:8" ht="18.75" customHeight="1">
      <c r="A77" s="870">
        <v>6615</v>
      </c>
      <c r="B77" s="875" t="s">
        <v>517</v>
      </c>
      <c r="C77" s="894">
        <v>40205.18</v>
      </c>
      <c r="D77" s="873"/>
      <c r="E77" s="894">
        <v>31813.61</v>
      </c>
      <c r="F77" s="310">
        <f>E77/C77</f>
        <v>0.79128137220129346</v>
      </c>
      <c r="G77" s="536"/>
    </row>
    <row r="78" spans="1:8" ht="12" customHeight="1">
      <c r="A78" s="870"/>
      <c r="B78" s="875"/>
      <c r="C78" s="894"/>
      <c r="D78" s="873"/>
      <c r="E78" s="894"/>
      <c r="F78" s="310"/>
      <c r="G78" s="536"/>
    </row>
    <row r="79" spans="1:8" ht="28.5" customHeight="1">
      <c r="A79" s="870">
        <v>663</v>
      </c>
      <c r="B79" s="875" t="s">
        <v>275</v>
      </c>
      <c r="C79" s="894">
        <v>2395.84</v>
      </c>
      <c r="D79" s="873"/>
      <c r="E79" s="894">
        <v>2000</v>
      </c>
      <c r="F79" s="310">
        <f t="shared" ref="F79:F80" si="5">E79/C79</f>
        <v>0.83478028582876984</v>
      </c>
      <c r="G79" s="536"/>
    </row>
    <row r="80" spans="1:8" ht="19.5" customHeight="1">
      <c r="A80" s="870">
        <v>6631</v>
      </c>
      <c r="B80" s="875" t="s">
        <v>41</v>
      </c>
      <c r="C80" s="894">
        <v>2395.84</v>
      </c>
      <c r="D80" s="873"/>
      <c r="E80" s="894">
        <v>2000</v>
      </c>
      <c r="F80" s="310">
        <f t="shared" si="5"/>
        <v>0.83478028582876984</v>
      </c>
      <c r="G80" s="536"/>
    </row>
    <row r="81" spans="1:8">
      <c r="A81" s="896"/>
      <c r="B81" s="897"/>
      <c r="C81" s="898"/>
      <c r="D81" s="899"/>
      <c r="E81" s="898"/>
      <c r="F81" s="311"/>
      <c r="G81" s="900"/>
    </row>
    <row r="82" spans="1:8" ht="33" customHeight="1">
      <c r="A82" s="889">
        <v>68</v>
      </c>
      <c r="B82" s="890" t="s">
        <v>14</v>
      </c>
      <c r="C82" s="891">
        <v>19388.75</v>
      </c>
      <c r="D82" s="892">
        <v>444000</v>
      </c>
      <c r="E82" s="891">
        <f>E83+E86</f>
        <v>59554.429999999993</v>
      </c>
      <c r="F82" s="309">
        <f>E82/C82</f>
        <v>3.0715971890916118</v>
      </c>
      <c r="G82" s="893">
        <f>E82/D82</f>
        <v>0.13413159909909908</v>
      </c>
      <c r="H82" s="2"/>
    </row>
    <row r="83" spans="1:8" s="258" customFormat="1" ht="19.149999999999999" customHeight="1">
      <c r="A83" s="901">
        <v>681</v>
      </c>
      <c r="B83" s="902" t="s">
        <v>710</v>
      </c>
      <c r="C83" s="903">
        <v>0</v>
      </c>
      <c r="D83" s="904"/>
      <c r="E83" s="903">
        <v>4074.16</v>
      </c>
      <c r="F83" s="312"/>
      <c r="G83" s="905"/>
      <c r="H83" s="270"/>
    </row>
    <row r="84" spans="1:8" s="258" customFormat="1" ht="17.45" customHeight="1">
      <c r="A84" s="901">
        <v>6819</v>
      </c>
      <c r="B84" s="902" t="s">
        <v>651</v>
      </c>
      <c r="C84" s="903">
        <v>0</v>
      </c>
      <c r="D84" s="904"/>
      <c r="E84" s="903">
        <v>4074.16</v>
      </c>
      <c r="F84" s="312"/>
      <c r="G84" s="905"/>
      <c r="H84" s="270"/>
    </row>
    <row r="85" spans="1:8" ht="13.15" customHeight="1">
      <c r="A85" s="906"/>
      <c r="B85" s="907"/>
      <c r="C85" s="908"/>
      <c r="D85" s="909"/>
      <c r="E85" s="908"/>
      <c r="F85" s="312"/>
      <c r="G85" s="135"/>
      <c r="H85" s="2"/>
    </row>
    <row r="86" spans="1:8" ht="18" customHeight="1">
      <c r="A86" s="870">
        <v>683</v>
      </c>
      <c r="B86" s="875" t="s">
        <v>13</v>
      </c>
      <c r="C86" s="872">
        <v>19388.75</v>
      </c>
      <c r="D86" s="873"/>
      <c r="E86" s="872">
        <f>E87</f>
        <v>55480.27</v>
      </c>
      <c r="F86" s="305">
        <v>4.0576999999999996</v>
      </c>
      <c r="G86" s="874"/>
    </row>
    <row r="87" spans="1:8" ht="18" customHeight="1">
      <c r="A87" s="870">
        <v>6831</v>
      </c>
      <c r="B87" s="875" t="s">
        <v>518</v>
      </c>
      <c r="C87" s="872">
        <v>19388.75</v>
      </c>
      <c r="D87" s="873"/>
      <c r="E87" s="910">
        <v>55480.27</v>
      </c>
      <c r="F87" s="305">
        <f>E87/C87</f>
        <v>2.8614670878731223</v>
      </c>
      <c r="G87" s="874"/>
    </row>
    <row r="88" spans="1:8">
      <c r="A88" s="862"/>
      <c r="B88" s="863"/>
      <c r="C88" s="864"/>
      <c r="D88" s="911" t="s">
        <v>626</v>
      </c>
      <c r="E88" s="912" t="s">
        <v>626</v>
      </c>
      <c r="F88" s="303"/>
      <c r="G88" s="913"/>
    </row>
    <row r="89" spans="1:8" ht="41.25" customHeight="1">
      <c r="A89" s="914">
        <v>7</v>
      </c>
      <c r="B89" s="915" t="s">
        <v>144</v>
      </c>
      <c r="C89" s="916">
        <f>C91+C95</f>
        <v>130070.86</v>
      </c>
      <c r="D89" s="917">
        <f>D91+D95</f>
        <v>160000</v>
      </c>
      <c r="E89" s="916">
        <f>E91+E95</f>
        <v>149247.53999999998</v>
      </c>
      <c r="F89" s="313">
        <f>E89/C89</f>
        <v>1.147432560990217</v>
      </c>
      <c r="G89" s="116">
        <f>E89/D89</f>
        <v>0.93279712499999989</v>
      </c>
      <c r="H89" s="2"/>
    </row>
    <row r="90" spans="1:8" ht="16.5">
      <c r="A90" s="918"/>
      <c r="B90" s="919"/>
      <c r="C90" s="920"/>
      <c r="D90" s="921"/>
      <c r="E90" s="920"/>
      <c r="F90" s="314"/>
      <c r="G90" s="115"/>
    </row>
    <row r="91" spans="1:8" ht="32.25" customHeight="1">
      <c r="A91" s="922">
        <v>71</v>
      </c>
      <c r="B91" s="923" t="s">
        <v>15</v>
      </c>
      <c r="C91" s="924">
        <v>121139</v>
      </c>
      <c r="D91" s="925">
        <v>140000</v>
      </c>
      <c r="E91" s="924">
        <f>E92</f>
        <v>139268.65</v>
      </c>
      <c r="F91" s="315">
        <f>E91/C91</f>
        <v>1.1496598948315571</v>
      </c>
      <c r="G91" s="893">
        <f>E91/D91</f>
        <v>0.99477607142857138</v>
      </c>
    </row>
    <row r="92" spans="1:8" ht="30" customHeight="1">
      <c r="A92" s="870">
        <v>711</v>
      </c>
      <c r="B92" s="875" t="s">
        <v>16</v>
      </c>
      <c r="C92" s="894">
        <v>121139</v>
      </c>
      <c r="D92" s="873"/>
      <c r="E92" s="894">
        <f>E93</f>
        <v>139268.65</v>
      </c>
      <c r="F92" s="310">
        <f>E92/C92</f>
        <v>1.1496598948315571</v>
      </c>
      <c r="G92" s="536"/>
    </row>
    <row r="93" spans="1:8" ht="21.75" customHeight="1">
      <c r="A93" s="870">
        <v>7111</v>
      </c>
      <c r="B93" s="875" t="s">
        <v>493</v>
      </c>
      <c r="C93" s="894">
        <v>121139</v>
      </c>
      <c r="D93" s="873"/>
      <c r="E93" s="894">
        <v>139268.65</v>
      </c>
      <c r="F93" s="310">
        <f>E93/C93</f>
        <v>1.1496598948315571</v>
      </c>
      <c r="G93" s="536"/>
    </row>
    <row r="94" spans="1:8" ht="15.75">
      <c r="A94" s="862"/>
      <c r="B94" s="863"/>
      <c r="C94" s="864"/>
      <c r="D94" s="865"/>
      <c r="E94" s="864"/>
      <c r="F94" s="303"/>
      <c r="G94" s="115"/>
    </row>
    <row r="95" spans="1:8" ht="18.75" customHeight="1">
      <c r="A95" s="922">
        <v>72</v>
      </c>
      <c r="B95" s="923" t="s">
        <v>183</v>
      </c>
      <c r="C95" s="924">
        <v>8931.86</v>
      </c>
      <c r="D95" s="925">
        <v>20000</v>
      </c>
      <c r="E95" s="924">
        <f>E96</f>
        <v>9978.89</v>
      </c>
      <c r="F95" s="315">
        <f>E95/C95</f>
        <v>1.1172241839885533</v>
      </c>
      <c r="G95" s="893">
        <f>E95/D95</f>
        <v>0.49894449999999996</v>
      </c>
    </row>
    <row r="96" spans="1:8" ht="30" customHeight="1">
      <c r="A96" s="926">
        <v>721</v>
      </c>
      <c r="B96" s="875" t="s">
        <v>17</v>
      </c>
      <c r="C96" s="894">
        <v>8931.86</v>
      </c>
      <c r="D96" s="873"/>
      <c r="E96" s="894">
        <f>E97</f>
        <v>9978.89</v>
      </c>
      <c r="F96" s="310">
        <f>E96/C96</f>
        <v>1.1172241839885533</v>
      </c>
      <c r="G96" s="536"/>
    </row>
    <row r="97" spans="1:7" ht="15.75" thickBot="1">
      <c r="A97" s="927">
        <v>7211</v>
      </c>
      <c r="B97" s="928" t="s">
        <v>519</v>
      </c>
      <c r="C97" s="929">
        <v>8931.86</v>
      </c>
      <c r="D97" s="930"/>
      <c r="E97" s="929">
        <v>9978.89</v>
      </c>
      <c r="F97" s="931">
        <f>E97/C97</f>
        <v>1.1172241839885533</v>
      </c>
      <c r="G97" s="932"/>
    </row>
  </sheetData>
  <mergeCells count="1">
    <mergeCell ref="A1:G1"/>
  </mergeCells>
  <pageMargins left="0.7" right="0.7" top="0.75" bottom="0.75" header="0.3" footer="0.3"/>
  <pageSetup paperSize="9" scale="65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73E1-FCB0-471E-91DA-DE2A2F5186BA}">
  <sheetPr>
    <pageSetUpPr fitToPage="1"/>
  </sheetPr>
  <dimension ref="A1:G26"/>
  <sheetViews>
    <sheetView workbookViewId="0">
      <selection activeCell="L8" sqref="L8"/>
    </sheetView>
  </sheetViews>
  <sheetFormatPr defaultRowHeight="15"/>
  <cols>
    <col min="1" max="1" width="11.5703125" customWidth="1"/>
    <col min="2" max="2" width="46.140625" customWidth="1"/>
    <col min="3" max="3" width="17.28515625" customWidth="1"/>
    <col min="4" max="4" width="21.85546875" customWidth="1"/>
    <col min="5" max="5" width="9.85546875" customWidth="1"/>
  </cols>
  <sheetData>
    <row r="1" spans="1:7" s="35" customFormat="1" ht="69.599999999999994" customHeight="1">
      <c r="A1" s="386" t="s">
        <v>809</v>
      </c>
      <c r="B1" s="387" t="s">
        <v>810</v>
      </c>
      <c r="C1" s="388" t="s">
        <v>667</v>
      </c>
      <c r="D1" s="389" t="s">
        <v>827</v>
      </c>
      <c r="E1" s="390" t="s">
        <v>811</v>
      </c>
    </row>
    <row r="2" spans="1:7" s="35" customFormat="1" ht="15.75">
      <c r="A2" s="391"/>
      <c r="B2" s="29"/>
      <c r="C2" s="1124"/>
      <c r="D2" s="29"/>
      <c r="E2" s="392"/>
    </row>
    <row r="3" spans="1:7" s="35" customFormat="1" ht="27" customHeight="1">
      <c r="A3" s="1169" t="s">
        <v>835</v>
      </c>
      <c r="B3" s="1170"/>
      <c r="C3" s="1125">
        <f>C5+C8+C11+C14+C20+C23</f>
        <v>19944000</v>
      </c>
      <c r="D3" s="733">
        <f>D5+D8+D11+D14+D20+D23</f>
        <v>7671166.4299999997</v>
      </c>
      <c r="E3" s="30">
        <f>D3/C3</f>
        <v>0.38463530034095467</v>
      </c>
    </row>
    <row r="4" spans="1:7" ht="15.75">
      <c r="A4" s="391"/>
      <c r="B4" s="29"/>
      <c r="C4" s="1124"/>
      <c r="D4" s="1126"/>
      <c r="E4" s="147"/>
    </row>
    <row r="5" spans="1:7" ht="15.75">
      <c r="A5" s="1123">
        <v>1</v>
      </c>
      <c r="B5" s="1127" t="s">
        <v>595</v>
      </c>
      <c r="C5" s="1128">
        <v>8930000</v>
      </c>
      <c r="D5" s="1064">
        <v>4217848.43</v>
      </c>
      <c r="E5" s="1084">
        <f t="shared" ref="E5:E26" si="0">D5/C5</f>
        <v>0.47232345240761475</v>
      </c>
    </row>
    <row r="6" spans="1:7" ht="15.75">
      <c r="A6" s="394" t="s">
        <v>812</v>
      </c>
      <c r="B6" s="1129" t="s">
        <v>595</v>
      </c>
      <c r="C6" s="1130">
        <v>8930000</v>
      </c>
      <c r="D6" s="1131">
        <v>4217848.43</v>
      </c>
      <c r="E6" s="147">
        <f t="shared" si="0"/>
        <v>0.47232345240761475</v>
      </c>
      <c r="G6" s="11"/>
    </row>
    <row r="7" spans="1:7" ht="15.75">
      <c r="A7" s="394"/>
      <c r="B7" s="1129"/>
      <c r="C7" s="1130"/>
      <c r="D7" s="1131"/>
      <c r="E7" s="147"/>
      <c r="G7" s="11"/>
    </row>
    <row r="8" spans="1:7" ht="15.75">
      <c r="A8" s="393" t="s">
        <v>814</v>
      </c>
      <c r="B8" s="1134" t="s">
        <v>596</v>
      </c>
      <c r="C8" s="1135">
        <v>58000</v>
      </c>
      <c r="D8" s="1136">
        <v>17903.96</v>
      </c>
      <c r="E8" s="1084">
        <f t="shared" si="0"/>
        <v>0.30868896551724134</v>
      </c>
    </row>
    <row r="9" spans="1:7" ht="15.75">
      <c r="A9" s="394" t="s">
        <v>814</v>
      </c>
      <c r="B9" s="1133" t="s">
        <v>596</v>
      </c>
      <c r="C9" s="1130">
        <v>58000</v>
      </c>
      <c r="D9" s="1131">
        <v>17903.96</v>
      </c>
      <c r="E9" s="147">
        <f t="shared" si="0"/>
        <v>0.30868896551724134</v>
      </c>
    </row>
    <row r="10" spans="1:7" ht="15.75">
      <c r="A10" s="394"/>
      <c r="B10" s="1133"/>
      <c r="C10" s="1130"/>
      <c r="D10" s="1131"/>
      <c r="E10" s="147"/>
    </row>
    <row r="11" spans="1:7" ht="15.75">
      <c r="A11" s="393" t="s">
        <v>815</v>
      </c>
      <c r="B11" s="1134" t="s">
        <v>602</v>
      </c>
      <c r="C11" s="1135">
        <v>1496000</v>
      </c>
      <c r="D11" s="1136">
        <v>491021.29</v>
      </c>
      <c r="E11" s="1084">
        <f t="shared" si="0"/>
        <v>0.32822278743315508</v>
      </c>
      <c r="G11" s="11"/>
    </row>
    <row r="12" spans="1:7" ht="15.75">
      <c r="A12" s="394" t="s">
        <v>832</v>
      </c>
      <c r="B12" s="1133" t="s">
        <v>602</v>
      </c>
      <c r="C12" s="1130">
        <v>1496000</v>
      </c>
      <c r="D12" s="1131">
        <v>491021.29</v>
      </c>
      <c r="E12" s="147">
        <f t="shared" si="0"/>
        <v>0.32822278743315508</v>
      </c>
      <c r="G12" s="11"/>
    </row>
    <row r="13" spans="1:7" ht="15.75">
      <c r="A13" s="394"/>
      <c r="B13" s="1133"/>
      <c r="C13" s="1130"/>
      <c r="D13" s="1131"/>
      <c r="E13" s="147"/>
      <c r="G13" s="11"/>
    </row>
    <row r="14" spans="1:7" ht="15.75">
      <c r="A14" s="393">
        <v>5</v>
      </c>
      <c r="B14" s="1134" t="s">
        <v>597</v>
      </c>
      <c r="C14" s="1135">
        <f>C15+C16+C18</f>
        <v>9200000</v>
      </c>
      <c r="D14" s="1136">
        <f>D15+D16+D18</f>
        <v>2771006.3099999996</v>
      </c>
      <c r="E14" s="1084">
        <f t="shared" si="0"/>
        <v>0.30119633804347823</v>
      </c>
      <c r="G14" s="11"/>
    </row>
    <row r="15" spans="1:7" ht="15.75">
      <c r="A15" s="394" t="s">
        <v>816</v>
      </c>
      <c r="B15" s="1133" t="s">
        <v>597</v>
      </c>
      <c r="C15" s="1130">
        <v>3192000</v>
      </c>
      <c r="D15" s="1131">
        <v>735701.41</v>
      </c>
      <c r="E15" s="147">
        <f t="shared" si="0"/>
        <v>0.23048289786967419</v>
      </c>
    </row>
    <row r="16" spans="1:7" s="7" customFormat="1" ht="15.75">
      <c r="A16" s="394" t="s">
        <v>831</v>
      </c>
      <c r="B16" s="1133" t="s">
        <v>595</v>
      </c>
      <c r="C16" s="1130">
        <v>3600000</v>
      </c>
      <c r="D16" s="1131">
        <v>1785855.66</v>
      </c>
      <c r="E16" s="147">
        <f t="shared" si="0"/>
        <v>0.49607101666666664</v>
      </c>
    </row>
    <row r="17" spans="1:5" ht="16.5" customHeight="1">
      <c r="A17" s="394"/>
      <c r="B17" s="1133"/>
      <c r="C17" s="1130"/>
      <c r="D17" s="1131"/>
      <c r="E17" s="147"/>
    </row>
    <row r="18" spans="1:5" ht="15.75">
      <c r="A18" s="394" t="s">
        <v>817</v>
      </c>
      <c r="B18" s="1133" t="s">
        <v>818</v>
      </c>
      <c r="C18" s="1130">
        <v>2408000</v>
      </c>
      <c r="D18" s="1131">
        <v>249449.24</v>
      </c>
      <c r="E18" s="147">
        <f t="shared" si="0"/>
        <v>0.10359187707641196</v>
      </c>
    </row>
    <row r="19" spans="1:5" ht="16.5" customHeight="1">
      <c r="A19" s="394"/>
      <c r="B19" s="1133"/>
      <c r="C19" s="1130"/>
      <c r="D19" s="1131"/>
      <c r="E19" s="147"/>
    </row>
    <row r="20" spans="1:5" ht="15.75">
      <c r="A20" s="393">
        <v>6</v>
      </c>
      <c r="B20" s="1134" t="s">
        <v>605</v>
      </c>
      <c r="C20" s="1135">
        <v>100000</v>
      </c>
      <c r="D20" s="1136">
        <v>24138.9</v>
      </c>
      <c r="E20" s="1084">
        <f t="shared" si="0"/>
        <v>0.24138900000000002</v>
      </c>
    </row>
    <row r="21" spans="1:5" ht="15.75">
      <c r="A21" s="394" t="s">
        <v>819</v>
      </c>
      <c r="B21" s="1133" t="s">
        <v>605</v>
      </c>
      <c r="C21" s="1130">
        <v>100000</v>
      </c>
      <c r="D21" s="1131">
        <v>24138.9</v>
      </c>
      <c r="E21" s="147">
        <f t="shared" si="0"/>
        <v>0.24138900000000002</v>
      </c>
    </row>
    <row r="22" spans="1:5" ht="15.75">
      <c r="A22" s="394"/>
      <c r="B22" s="1133"/>
      <c r="C22" s="1130"/>
      <c r="D22" s="1131"/>
      <c r="E22" s="147"/>
    </row>
    <row r="23" spans="1:5" ht="30.75">
      <c r="A23" s="393">
        <v>7</v>
      </c>
      <c r="B23" s="1137" t="s">
        <v>829</v>
      </c>
      <c r="C23" s="1135">
        <f>C24+C26</f>
        <v>160000</v>
      </c>
      <c r="D23" s="1136">
        <f>D24+D26</f>
        <v>149247.53999999998</v>
      </c>
      <c r="E23" s="1084">
        <f t="shared" si="0"/>
        <v>0.93279712499999989</v>
      </c>
    </row>
    <row r="24" spans="1:5" ht="30.75">
      <c r="A24" s="394" t="s">
        <v>820</v>
      </c>
      <c r="B24" s="702" t="s">
        <v>623</v>
      </c>
      <c r="C24" s="1130">
        <v>140000</v>
      </c>
      <c r="D24" s="1131">
        <v>139268.65</v>
      </c>
      <c r="E24" s="147">
        <f t="shared" si="0"/>
        <v>0.99477607142857138</v>
      </c>
    </row>
    <row r="25" spans="1:5" ht="15.75">
      <c r="A25" s="394"/>
      <c r="B25" s="1133"/>
      <c r="C25" s="1130"/>
      <c r="D25" s="1131"/>
      <c r="E25" s="147"/>
    </row>
    <row r="26" spans="1:5" ht="31.5" thickBot="1">
      <c r="A26" s="1144" t="s">
        <v>821</v>
      </c>
      <c r="B26" s="1141" t="s">
        <v>606</v>
      </c>
      <c r="C26" s="1145">
        <v>20000</v>
      </c>
      <c r="D26" s="1146">
        <v>9978.89</v>
      </c>
      <c r="E26" s="178">
        <f t="shared" si="0"/>
        <v>0.49894449999999996</v>
      </c>
    </row>
  </sheetData>
  <mergeCells count="1">
    <mergeCell ref="A3:B3"/>
  </mergeCells>
  <pageMargins left="0.70866141732283472" right="0" top="0.74803149606299213" bottom="0.74803149606299213" header="0.31496062992125984" footer="0.31496062992125984"/>
  <pageSetup paperSize="9" scale="7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5"/>
  <sheetViews>
    <sheetView topLeftCell="A97" workbookViewId="0">
      <selection activeCell="M7" sqref="M7"/>
    </sheetView>
  </sheetViews>
  <sheetFormatPr defaultRowHeight="15"/>
  <cols>
    <col min="1" max="1" width="7" customWidth="1"/>
    <col min="2" max="2" width="38.85546875" customWidth="1"/>
    <col min="3" max="3" width="21" customWidth="1"/>
    <col min="4" max="4" width="19" customWidth="1"/>
    <col min="5" max="5" width="20.42578125" customWidth="1"/>
    <col min="6" max="6" width="14" customWidth="1"/>
    <col min="7" max="7" width="12.85546875" customWidth="1"/>
    <col min="8" max="8" width="13.85546875" style="11" bestFit="1" customWidth="1"/>
    <col min="13" max="13" width="12.28515625" customWidth="1"/>
  </cols>
  <sheetData>
    <row r="1" spans="1:7" ht="24" thickBot="1">
      <c r="A1" s="1171" t="s">
        <v>145</v>
      </c>
      <c r="B1" s="1172"/>
      <c r="C1" s="1172"/>
      <c r="D1" s="1172"/>
      <c r="E1" s="1173"/>
      <c r="F1" s="1173"/>
      <c r="G1" s="1174"/>
    </row>
    <row r="2" spans="1:7" ht="7.5" customHeight="1" thickBot="1"/>
    <row r="3" spans="1:7" ht="44.45" customHeight="1">
      <c r="A3" s="395" t="s">
        <v>0</v>
      </c>
      <c r="B3" s="38" t="s">
        <v>146</v>
      </c>
      <c r="C3" s="933" t="s">
        <v>663</v>
      </c>
      <c r="D3" s="38" t="s">
        <v>667</v>
      </c>
      <c r="E3" s="933" t="s">
        <v>709</v>
      </c>
      <c r="F3" s="933" t="s">
        <v>562</v>
      </c>
      <c r="G3" s="40" t="s">
        <v>549</v>
      </c>
    </row>
    <row r="4" spans="1:7" ht="15.75">
      <c r="A4" s="235" t="s">
        <v>542</v>
      </c>
      <c r="B4" s="199" t="s">
        <v>543</v>
      </c>
      <c r="C4" s="199" t="s">
        <v>546</v>
      </c>
      <c r="D4" s="199" t="s">
        <v>545</v>
      </c>
      <c r="E4" s="199" t="s">
        <v>546</v>
      </c>
      <c r="F4" s="199" t="s">
        <v>547</v>
      </c>
      <c r="G4" s="934" t="s">
        <v>548</v>
      </c>
    </row>
    <row r="5" spans="1:7" ht="36">
      <c r="A5" s="935"/>
      <c r="B5" s="936" t="s">
        <v>147</v>
      </c>
      <c r="C5" s="937">
        <f>C7+C105</f>
        <v>7253333.3799999999</v>
      </c>
      <c r="D5" s="938">
        <f>D7+D105</f>
        <v>20544000</v>
      </c>
      <c r="E5" s="937">
        <f>E7+E105</f>
        <v>8569515.2300000004</v>
      </c>
      <c r="F5" s="287">
        <f>E5/C5</f>
        <v>1.181458893593555</v>
      </c>
      <c r="G5" s="939">
        <f>E5/D5</f>
        <v>0.41712983012071653</v>
      </c>
    </row>
    <row r="6" spans="1:7" ht="18">
      <c r="A6" s="940"/>
      <c r="B6" s="941"/>
      <c r="C6" s="942"/>
      <c r="D6" s="943"/>
      <c r="E6" s="942"/>
      <c r="F6" s="288"/>
      <c r="G6" s="788"/>
    </row>
    <row r="7" spans="1:7" ht="16.5">
      <c r="A7" s="244">
        <v>3</v>
      </c>
      <c r="B7" s="944" t="s">
        <v>148</v>
      </c>
      <c r="C7" s="219">
        <f>C9+C21+C57+C62+C70+C84+C89</f>
        <v>7065599.7400000002</v>
      </c>
      <c r="D7" s="945">
        <f>D9+D21+D57+D62+D70+D84+D89</f>
        <v>17485000</v>
      </c>
      <c r="E7" s="219">
        <f>E9+E21+E57+E62+E70+E84+E89</f>
        <v>8206532.9800000004</v>
      </c>
      <c r="F7" s="221">
        <f>E7/C7</f>
        <v>1.1614771968387783</v>
      </c>
      <c r="G7" s="946">
        <f>E7/D7</f>
        <v>0.469347039176437</v>
      </c>
    </row>
    <row r="8" spans="1:7" ht="16.5">
      <c r="A8" s="947"/>
      <c r="B8" s="948"/>
      <c r="C8" s="949"/>
      <c r="D8" s="950"/>
      <c r="E8" s="949"/>
      <c r="F8" s="289"/>
      <c r="G8" s="951"/>
    </row>
    <row r="9" spans="1:7" ht="15.75">
      <c r="A9" s="952">
        <v>31</v>
      </c>
      <c r="B9" s="953" t="s">
        <v>26</v>
      </c>
      <c r="C9" s="667">
        <f>C10+C14+C17</f>
        <v>2208078.27</v>
      </c>
      <c r="D9" s="954">
        <v>6184500</v>
      </c>
      <c r="E9" s="667">
        <f>E10+E14+E17</f>
        <v>3334579.87</v>
      </c>
      <c r="F9" s="290">
        <f>E9/C9</f>
        <v>1.5101728572330002</v>
      </c>
      <c r="G9" s="955">
        <f>E9/D9</f>
        <v>0.53918342145686804</v>
      </c>
    </row>
    <row r="10" spans="1:7">
      <c r="A10" s="956">
        <v>311</v>
      </c>
      <c r="B10" s="957" t="s">
        <v>27</v>
      </c>
      <c r="C10" s="9">
        <v>1747844.24</v>
      </c>
      <c r="D10" s="958"/>
      <c r="E10" s="9">
        <f>E11+E12</f>
        <v>2709544.56</v>
      </c>
      <c r="F10" s="291">
        <f>E10/C10</f>
        <v>1.5502208366118482</v>
      </c>
      <c r="G10" s="884"/>
    </row>
    <row r="11" spans="1:7">
      <c r="A11" s="956">
        <v>3111</v>
      </c>
      <c r="B11" s="957" t="s">
        <v>490</v>
      </c>
      <c r="C11" s="9">
        <v>1732777.13</v>
      </c>
      <c r="D11" s="958"/>
      <c r="E11" s="9">
        <v>2693138.79</v>
      </c>
      <c r="F11" s="291">
        <f>E11/C11</f>
        <v>1.5542326496426002</v>
      </c>
      <c r="G11" s="884"/>
    </row>
    <row r="12" spans="1:7">
      <c r="A12" s="956">
        <v>3113</v>
      </c>
      <c r="B12" s="957" t="s">
        <v>540</v>
      </c>
      <c r="C12" s="9">
        <v>15067.11</v>
      </c>
      <c r="D12" s="958"/>
      <c r="E12" s="9">
        <v>16405.77</v>
      </c>
      <c r="F12" s="291">
        <f>E12/C12</f>
        <v>1.0888465007556194</v>
      </c>
      <c r="G12" s="884"/>
    </row>
    <row r="13" spans="1:7">
      <c r="A13" s="956"/>
      <c r="B13" s="957"/>
      <c r="C13" s="9"/>
      <c r="D13" s="958"/>
      <c r="E13" s="9"/>
      <c r="F13" s="291"/>
      <c r="G13" s="884"/>
    </row>
    <row r="14" spans="1:7">
      <c r="A14" s="956">
        <v>312</v>
      </c>
      <c r="B14" s="957" t="s">
        <v>28</v>
      </c>
      <c r="C14" s="9">
        <v>149397.34</v>
      </c>
      <c r="D14" s="958"/>
      <c r="E14" s="9">
        <v>180560</v>
      </c>
      <c r="F14" s="291">
        <f>E14/C14</f>
        <v>1.2085891221356417</v>
      </c>
      <c r="G14" s="884"/>
    </row>
    <row r="15" spans="1:7">
      <c r="A15" s="956">
        <v>3121</v>
      </c>
      <c r="B15" s="957" t="s">
        <v>28</v>
      </c>
      <c r="C15" s="9">
        <v>149397.34</v>
      </c>
      <c r="D15" s="958"/>
      <c r="E15" s="9">
        <v>180560</v>
      </c>
      <c r="F15" s="291">
        <f>E15/C15</f>
        <v>1.2085891221356417</v>
      </c>
      <c r="G15" s="884"/>
    </row>
    <row r="16" spans="1:7">
      <c r="A16" s="956"/>
      <c r="B16" s="957"/>
      <c r="C16" s="9"/>
      <c r="D16" s="958"/>
      <c r="E16" s="9"/>
      <c r="F16" s="291"/>
      <c r="G16" s="884"/>
    </row>
    <row r="17" spans="1:7">
      <c r="A17" s="956">
        <v>313</v>
      </c>
      <c r="B17" s="957" t="s">
        <v>58</v>
      </c>
      <c r="C17" s="9">
        <f>C18+C19</f>
        <v>310836.69</v>
      </c>
      <c r="D17" s="958"/>
      <c r="E17" s="9">
        <f>E18+E19</f>
        <v>444475.31</v>
      </c>
      <c r="F17" s="291">
        <f>E17/C17</f>
        <v>1.429931936284613</v>
      </c>
      <c r="G17" s="884"/>
    </row>
    <row r="18" spans="1:7">
      <c r="A18" s="956">
        <v>3131</v>
      </c>
      <c r="B18" s="957" t="s">
        <v>530</v>
      </c>
      <c r="C18" s="9">
        <v>24441.45</v>
      </c>
      <c r="D18" s="958"/>
      <c r="E18" s="9">
        <v>35356.65</v>
      </c>
      <c r="F18" s="291">
        <f>E18/C18</f>
        <v>1.4465856158288481</v>
      </c>
      <c r="G18" s="884"/>
    </row>
    <row r="19" spans="1:7">
      <c r="A19" s="956">
        <v>3132</v>
      </c>
      <c r="B19" s="957" t="s">
        <v>492</v>
      </c>
      <c r="C19" s="9">
        <v>286395.24</v>
      </c>
      <c r="D19" s="958"/>
      <c r="E19" s="9">
        <v>409118.66</v>
      </c>
      <c r="F19" s="291">
        <f>E19/C19</f>
        <v>1.4285106833479495</v>
      </c>
      <c r="G19" s="884"/>
    </row>
    <row r="20" spans="1:7">
      <c r="A20" s="959"/>
      <c r="C20" s="2"/>
      <c r="D20" s="12"/>
      <c r="E20" s="2"/>
      <c r="F20" s="271"/>
      <c r="G20" s="788"/>
    </row>
    <row r="21" spans="1:7" ht="15.75">
      <c r="A21" s="952">
        <v>32</v>
      </c>
      <c r="B21" s="960" t="s">
        <v>30</v>
      </c>
      <c r="C21" s="667">
        <f>C22+C28+C36+C47+C49</f>
        <v>1806271.7399999998</v>
      </c>
      <c r="D21" s="954">
        <v>4911500</v>
      </c>
      <c r="E21" s="667">
        <f>E22+E28+E36+E47+E49</f>
        <v>1748522.9100000001</v>
      </c>
      <c r="F21" s="290">
        <f t="shared" ref="F21:F26" si="0">E21/C21</f>
        <v>0.96802871421771808</v>
      </c>
      <c r="G21" s="955">
        <f>E21/D21</f>
        <v>0.35600588618548307</v>
      </c>
    </row>
    <row r="22" spans="1:7">
      <c r="A22" s="956">
        <v>321</v>
      </c>
      <c r="B22" s="957" t="s">
        <v>31</v>
      </c>
      <c r="C22" s="9">
        <v>54671.64</v>
      </c>
      <c r="D22" s="958"/>
      <c r="E22" s="9">
        <f>SUM(E23:E26)</f>
        <v>58363.31</v>
      </c>
      <c r="F22" s="291">
        <f t="shared" si="0"/>
        <v>1.0675244057065052</v>
      </c>
      <c r="G22" s="884"/>
    </row>
    <row r="23" spans="1:7">
      <c r="A23" s="956">
        <v>3211</v>
      </c>
      <c r="B23" s="957" t="s">
        <v>495</v>
      </c>
      <c r="C23" s="9">
        <v>4628.51</v>
      </c>
      <c r="D23" s="958"/>
      <c r="E23" s="9">
        <v>2666.84</v>
      </c>
      <c r="F23" s="291">
        <f t="shared" si="0"/>
        <v>0.57617678259310234</v>
      </c>
      <c r="G23" s="884"/>
    </row>
    <row r="24" spans="1:7">
      <c r="A24" s="956">
        <v>3212</v>
      </c>
      <c r="B24" s="957" t="s">
        <v>521</v>
      </c>
      <c r="C24" s="9">
        <v>41213.379999999997</v>
      </c>
      <c r="D24" s="958"/>
      <c r="E24" s="9">
        <v>48579.32</v>
      </c>
      <c r="F24" s="291">
        <f t="shared" si="0"/>
        <v>1.1787269085913361</v>
      </c>
      <c r="G24" s="884"/>
    </row>
    <row r="25" spans="1:7">
      <c r="A25" s="956">
        <v>3213</v>
      </c>
      <c r="B25" s="957" t="s">
        <v>496</v>
      </c>
      <c r="C25" s="9">
        <v>5980.45</v>
      </c>
      <c r="D25" s="958"/>
      <c r="E25" s="9">
        <v>5658.45</v>
      </c>
      <c r="F25" s="291">
        <f t="shared" si="0"/>
        <v>0.94615789781705395</v>
      </c>
      <c r="G25" s="884"/>
    </row>
    <row r="26" spans="1:7">
      <c r="A26" s="956">
        <v>3214</v>
      </c>
      <c r="B26" s="957" t="s">
        <v>468</v>
      </c>
      <c r="C26" s="9">
        <v>2849.3</v>
      </c>
      <c r="D26" s="958"/>
      <c r="E26" s="9">
        <v>1458.7</v>
      </c>
      <c r="F26" s="291">
        <f t="shared" si="0"/>
        <v>0.51195030358333626</v>
      </c>
      <c r="G26" s="884"/>
    </row>
    <row r="27" spans="1:7">
      <c r="A27" s="956"/>
      <c r="B27" s="957"/>
      <c r="C27" s="9"/>
      <c r="D27" s="958"/>
      <c r="E27" s="9"/>
      <c r="F27" s="291"/>
      <c r="G27" s="884"/>
    </row>
    <row r="28" spans="1:7">
      <c r="A28" s="956">
        <v>322</v>
      </c>
      <c r="B28" s="957" t="s">
        <v>32</v>
      </c>
      <c r="C28" s="9">
        <v>423820.99</v>
      </c>
      <c r="D28" s="958"/>
      <c r="E28" s="9">
        <f>SUM(E29:E34)</f>
        <v>511550.15</v>
      </c>
      <c r="F28" s="291">
        <f t="shared" ref="F28:F34" si="1">E28/C28</f>
        <v>1.2069957884813587</v>
      </c>
      <c r="G28" s="884"/>
    </row>
    <row r="29" spans="1:7" ht="26.25">
      <c r="A29" s="956">
        <v>3221</v>
      </c>
      <c r="B29" s="457" t="s">
        <v>522</v>
      </c>
      <c r="C29" s="9">
        <v>23494.48</v>
      </c>
      <c r="D29" s="958"/>
      <c r="E29" s="9">
        <v>46455.35</v>
      </c>
      <c r="F29" s="291">
        <f t="shared" si="1"/>
        <v>1.9772878565518368</v>
      </c>
      <c r="G29" s="884"/>
    </row>
    <row r="30" spans="1:7">
      <c r="A30" s="956">
        <v>3222</v>
      </c>
      <c r="B30" s="457" t="s">
        <v>531</v>
      </c>
      <c r="C30" s="9">
        <v>112756.51</v>
      </c>
      <c r="D30" s="958"/>
      <c r="E30" s="9">
        <v>108554.61</v>
      </c>
      <c r="F30" s="291">
        <f t="shared" si="1"/>
        <v>0.96273474586966201</v>
      </c>
      <c r="G30" s="884"/>
    </row>
    <row r="31" spans="1:7">
      <c r="A31" s="956">
        <v>3223</v>
      </c>
      <c r="B31" s="457" t="s">
        <v>469</v>
      </c>
      <c r="C31" s="9">
        <v>242412.62</v>
      </c>
      <c r="D31" s="958"/>
      <c r="E31" s="9">
        <v>298944.84000000003</v>
      </c>
      <c r="F31" s="291">
        <f t="shared" si="1"/>
        <v>1.2332065880068457</v>
      </c>
      <c r="G31" s="884"/>
    </row>
    <row r="32" spans="1:7" ht="26.25">
      <c r="A32" s="956">
        <v>3224</v>
      </c>
      <c r="B32" s="457" t="s">
        <v>470</v>
      </c>
      <c r="C32" s="9">
        <v>40083.339999999997</v>
      </c>
      <c r="D32" s="958"/>
      <c r="E32" s="9">
        <v>40859.68</v>
      </c>
      <c r="F32" s="291">
        <f t="shared" si="1"/>
        <v>1.0193681464668365</v>
      </c>
      <c r="G32" s="884"/>
    </row>
    <row r="33" spans="1:7">
      <c r="A33" s="956">
        <v>3225</v>
      </c>
      <c r="B33" s="457" t="s">
        <v>537</v>
      </c>
      <c r="C33" s="9">
        <v>2081.54</v>
      </c>
      <c r="D33" s="958"/>
      <c r="E33" s="9">
        <v>5502.51</v>
      </c>
      <c r="F33" s="291">
        <f t="shared" si="1"/>
        <v>2.6434803078489963</v>
      </c>
      <c r="G33" s="884"/>
    </row>
    <row r="34" spans="1:7" ht="26.25">
      <c r="A34" s="956">
        <v>3227</v>
      </c>
      <c r="B34" s="457" t="s">
        <v>523</v>
      </c>
      <c r="C34" s="9">
        <v>2992.5</v>
      </c>
      <c r="D34" s="958"/>
      <c r="E34" s="9">
        <v>11233.16</v>
      </c>
      <c r="F34" s="291">
        <f t="shared" si="1"/>
        <v>3.7537710944026732</v>
      </c>
      <c r="G34" s="884"/>
    </row>
    <row r="35" spans="1:7">
      <c r="A35" s="956"/>
      <c r="B35" s="957"/>
      <c r="C35" s="9"/>
      <c r="D35" s="958"/>
      <c r="E35" s="9"/>
      <c r="F35" s="291"/>
      <c r="G35" s="884"/>
    </row>
    <row r="36" spans="1:7">
      <c r="A36" s="956">
        <v>323</v>
      </c>
      <c r="B36" s="957" t="s">
        <v>33</v>
      </c>
      <c r="C36" s="9">
        <v>1087046.5</v>
      </c>
      <c r="D36" s="958"/>
      <c r="E36" s="9">
        <f>SUM(E37:E45)</f>
        <v>966952.03000000014</v>
      </c>
      <c r="F36" s="291">
        <f t="shared" ref="F36:F45" si="2">E36/C36</f>
        <v>0.88952223294955657</v>
      </c>
      <c r="G36" s="884"/>
    </row>
    <row r="37" spans="1:7">
      <c r="A37" s="956">
        <v>3231</v>
      </c>
      <c r="B37" s="957" t="s">
        <v>471</v>
      </c>
      <c r="C37" s="9">
        <v>24665.08</v>
      </c>
      <c r="D37" s="958"/>
      <c r="E37" s="9">
        <v>23495.21</v>
      </c>
      <c r="F37" s="291">
        <f t="shared" si="2"/>
        <v>0.95256978692142891</v>
      </c>
      <c r="G37" s="884"/>
    </row>
    <row r="38" spans="1:7">
      <c r="A38" s="956">
        <v>3232</v>
      </c>
      <c r="B38" s="957" t="s">
        <v>487</v>
      </c>
      <c r="C38" s="9">
        <v>436241.71</v>
      </c>
      <c r="D38" s="958"/>
      <c r="E38" s="9">
        <v>358497.74</v>
      </c>
      <c r="F38" s="291">
        <f t="shared" si="2"/>
        <v>0.82178694008878694</v>
      </c>
      <c r="G38" s="884"/>
    </row>
    <row r="39" spans="1:7">
      <c r="A39" s="956">
        <v>3233</v>
      </c>
      <c r="B39" s="957" t="s">
        <v>472</v>
      </c>
      <c r="C39" s="9">
        <v>26617.29</v>
      </c>
      <c r="D39" s="958"/>
      <c r="E39" s="9">
        <v>24969.47</v>
      </c>
      <c r="F39" s="291">
        <f t="shared" si="2"/>
        <v>0.9380921198213642</v>
      </c>
      <c r="G39" s="884"/>
    </row>
    <row r="40" spans="1:7">
      <c r="A40" s="956">
        <v>3234</v>
      </c>
      <c r="B40" s="957" t="s">
        <v>473</v>
      </c>
      <c r="C40" s="9">
        <v>280872.90000000002</v>
      </c>
      <c r="D40" s="958"/>
      <c r="E40" s="9">
        <v>282400.45</v>
      </c>
      <c r="F40" s="291">
        <f t="shared" si="2"/>
        <v>1.0054385809382107</v>
      </c>
      <c r="G40" s="884"/>
    </row>
    <row r="41" spans="1:7">
      <c r="A41" s="956">
        <v>3235</v>
      </c>
      <c r="B41" s="957" t="s">
        <v>474</v>
      </c>
      <c r="C41" s="9">
        <v>50723.86</v>
      </c>
      <c r="D41" s="958"/>
      <c r="E41" s="9">
        <v>49683.48</v>
      </c>
      <c r="F41" s="291">
        <f t="shared" si="2"/>
        <v>0.97948933697080631</v>
      </c>
      <c r="G41" s="884"/>
    </row>
    <row r="42" spans="1:7">
      <c r="A42" s="956">
        <v>3236</v>
      </c>
      <c r="B42" s="957" t="s">
        <v>475</v>
      </c>
      <c r="C42" s="9">
        <v>10224.74</v>
      </c>
      <c r="D42" s="958"/>
      <c r="E42" s="9">
        <v>5986.92</v>
      </c>
      <c r="F42" s="291">
        <f t="shared" si="2"/>
        <v>0.58553273726275679</v>
      </c>
      <c r="G42" s="884"/>
    </row>
    <row r="43" spans="1:7">
      <c r="A43" s="956">
        <v>3237</v>
      </c>
      <c r="B43" s="957" t="s">
        <v>476</v>
      </c>
      <c r="C43" s="9">
        <v>174521.91</v>
      </c>
      <c r="D43" s="958"/>
      <c r="E43" s="9">
        <v>103054.78</v>
      </c>
      <c r="F43" s="291">
        <f t="shared" si="2"/>
        <v>0.59049766301549189</v>
      </c>
      <c r="G43" s="884"/>
    </row>
    <row r="44" spans="1:7">
      <c r="A44" s="956">
        <v>3238</v>
      </c>
      <c r="B44" s="957" t="s">
        <v>477</v>
      </c>
      <c r="C44" s="9">
        <v>16283.85</v>
      </c>
      <c r="D44" s="958"/>
      <c r="E44" s="9">
        <v>15375.01</v>
      </c>
      <c r="F44" s="291">
        <f t="shared" si="2"/>
        <v>0.94418764604193728</v>
      </c>
      <c r="G44" s="884"/>
    </row>
    <row r="45" spans="1:7">
      <c r="A45" s="956">
        <v>3239</v>
      </c>
      <c r="B45" s="957" t="s">
        <v>478</v>
      </c>
      <c r="C45" s="9">
        <v>66895.16</v>
      </c>
      <c r="D45" s="958"/>
      <c r="E45" s="9">
        <v>103488.97</v>
      </c>
      <c r="F45" s="291">
        <f t="shared" si="2"/>
        <v>1.5470322516606583</v>
      </c>
      <c r="G45" s="884"/>
    </row>
    <row r="46" spans="1:7">
      <c r="A46" s="956"/>
      <c r="B46" s="957"/>
      <c r="C46" s="9"/>
      <c r="D46" s="958"/>
      <c r="E46" s="9"/>
      <c r="F46" s="291"/>
      <c r="G46" s="884"/>
    </row>
    <row r="47" spans="1:7" ht="26.25">
      <c r="A47" s="956">
        <v>324</v>
      </c>
      <c r="B47" s="457" t="s">
        <v>50</v>
      </c>
      <c r="C47" s="9">
        <v>0</v>
      </c>
      <c r="D47" s="961"/>
      <c r="E47" s="9">
        <v>0</v>
      </c>
      <c r="F47" s="291">
        <v>0</v>
      </c>
      <c r="G47" s="884"/>
    </row>
    <row r="48" spans="1:7">
      <c r="A48" s="956"/>
      <c r="B48" s="457"/>
      <c r="C48" s="9"/>
      <c r="D48" s="961"/>
      <c r="E48" s="9"/>
      <c r="F48" s="291"/>
      <c r="G48" s="884"/>
    </row>
    <row r="49" spans="1:7">
      <c r="A49" s="956">
        <v>329</v>
      </c>
      <c r="B49" s="457" t="s">
        <v>149</v>
      </c>
      <c r="C49" s="9">
        <v>240732.61</v>
      </c>
      <c r="D49" s="961"/>
      <c r="E49" s="9">
        <f>SUM(E50:E55)</f>
        <v>211657.41999999998</v>
      </c>
      <c r="F49" s="291">
        <f t="shared" ref="F49:F55" si="3">E49/C49</f>
        <v>0.87922205471041082</v>
      </c>
      <c r="G49" s="884"/>
    </row>
    <row r="50" spans="1:7" ht="26.25">
      <c r="A50" s="956">
        <v>3291</v>
      </c>
      <c r="B50" s="457" t="s">
        <v>524</v>
      </c>
      <c r="C50" s="9">
        <v>32356.57</v>
      </c>
      <c r="D50" s="961"/>
      <c r="E50" s="9">
        <v>17240.09</v>
      </c>
      <c r="F50" s="291">
        <f t="shared" si="3"/>
        <v>0.53281574653926544</v>
      </c>
      <c r="G50" s="884"/>
    </row>
    <row r="51" spans="1:7">
      <c r="A51" s="956">
        <v>3292</v>
      </c>
      <c r="B51" s="457" t="s">
        <v>498</v>
      </c>
      <c r="C51" s="9">
        <v>13740.97</v>
      </c>
      <c r="D51" s="961"/>
      <c r="E51" s="9">
        <v>10285.32</v>
      </c>
      <c r="F51" s="291">
        <f t="shared" si="3"/>
        <v>0.74851484283860603</v>
      </c>
      <c r="G51" s="884"/>
    </row>
    <row r="52" spans="1:7">
      <c r="A52" s="956">
        <v>3293</v>
      </c>
      <c r="B52" s="457" t="s">
        <v>479</v>
      </c>
      <c r="C52" s="9">
        <v>23699.01</v>
      </c>
      <c r="D52" s="961"/>
      <c r="E52" s="9">
        <v>14090.9</v>
      </c>
      <c r="F52" s="291">
        <f t="shared" si="3"/>
        <v>0.59457757940099609</v>
      </c>
      <c r="G52" s="884"/>
    </row>
    <row r="53" spans="1:7">
      <c r="A53" s="956">
        <v>3295</v>
      </c>
      <c r="B53" s="457" t="s">
        <v>480</v>
      </c>
      <c r="C53" s="9">
        <v>1414.79</v>
      </c>
      <c r="D53" s="961"/>
      <c r="E53" s="9">
        <v>1528.05</v>
      </c>
      <c r="F53" s="291">
        <f t="shared" si="3"/>
        <v>1.080054283674609</v>
      </c>
      <c r="G53" s="884"/>
    </row>
    <row r="54" spans="1:7">
      <c r="A54" s="956">
        <v>3296</v>
      </c>
      <c r="B54" s="457" t="s">
        <v>538</v>
      </c>
      <c r="C54" s="9">
        <v>341.31</v>
      </c>
      <c r="D54" s="961"/>
      <c r="E54" s="9">
        <v>22618.28</v>
      </c>
      <c r="F54" s="291">
        <f t="shared" si="3"/>
        <v>66.269022296446039</v>
      </c>
      <c r="G54" s="884"/>
    </row>
    <row r="55" spans="1:7">
      <c r="A55" s="956">
        <v>3299</v>
      </c>
      <c r="B55" s="457" t="s">
        <v>35</v>
      </c>
      <c r="C55" s="9">
        <v>169185.96</v>
      </c>
      <c r="D55" s="961"/>
      <c r="E55" s="9">
        <v>145894.78</v>
      </c>
      <c r="F55" s="291">
        <f t="shared" si="3"/>
        <v>0.86233384850610539</v>
      </c>
      <c r="G55" s="884"/>
    </row>
    <row r="56" spans="1:7">
      <c r="A56" s="959"/>
      <c r="B56" s="21"/>
      <c r="C56" s="2"/>
      <c r="D56" s="962"/>
      <c r="E56" s="2"/>
      <c r="F56" s="271"/>
      <c r="G56" s="788"/>
    </row>
    <row r="57" spans="1:7" ht="15.75">
      <c r="A57" s="952">
        <v>34</v>
      </c>
      <c r="B57" s="960" t="s">
        <v>36</v>
      </c>
      <c r="C57" s="667">
        <f>C58</f>
        <v>11821</v>
      </c>
      <c r="D57" s="954">
        <v>37000</v>
      </c>
      <c r="E57" s="667">
        <f>E58</f>
        <v>14471.119999999999</v>
      </c>
      <c r="F57" s="290">
        <f>E57/C57</f>
        <v>1.2241874629895948</v>
      </c>
      <c r="G57" s="955">
        <f>E57/D57</f>
        <v>0.39111135135135133</v>
      </c>
    </row>
    <row r="58" spans="1:7">
      <c r="A58" s="956">
        <v>343</v>
      </c>
      <c r="B58" s="457" t="s">
        <v>37</v>
      </c>
      <c r="C58" s="9">
        <f>C59+C60</f>
        <v>11821</v>
      </c>
      <c r="D58" s="961"/>
      <c r="E58" s="9">
        <f>E59+E60</f>
        <v>14471.119999999999</v>
      </c>
      <c r="F58" s="291">
        <f>E58/C58</f>
        <v>1.2241874629895948</v>
      </c>
      <c r="G58" s="884"/>
    </row>
    <row r="59" spans="1:7" ht="26.25">
      <c r="A59" s="956">
        <v>3431</v>
      </c>
      <c r="B59" s="457" t="s">
        <v>481</v>
      </c>
      <c r="C59" s="9">
        <v>11772.46</v>
      </c>
      <c r="D59" s="961"/>
      <c r="E59" s="9">
        <v>14471.07</v>
      </c>
      <c r="F59" s="291">
        <f>E59/C59</f>
        <v>1.2292307640034454</v>
      </c>
      <c r="G59" s="884"/>
    </row>
    <row r="60" spans="1:7">
      <c r="A60" s="956">
        <v>3433</v>
      </c>
      <c r="B60" s="457" t="s">
        <v>497</v>
      </c>
      <c r="C60" s="9">
        <v>48.54</v>
      </c>
      <c r="D60" s="961"/>
      <c r="E60" s="9">
        <v>0.05</v>
      </c>
      <c r="F60" s="291">
        <f>E60/C60</f>
        <v>1.0300782859497322E-3</v>
      </c>
      <c r="G60" s="884"/>
    </row>
    <row r="61" spans="1:7">
      <c r="A61" s="105"/>
      <c r="B61" s="170"/>
      <c r="C61" s="963"/>
      <c r="D61" s="964"/>
      <c r="E61" s="963"/>
      <c r="F61" s="293"/>
      <c r="G61" s="788"/>
    </row>
    <row r="62" spans="1:7" ht="15.75">
      <c r="A62" s="952">
        <v>35</v>
      </c>
      <c r="B62" s="666" t="s">
        <v>39</v>
      </c>
      <c r="C62" s="667">
        <f>C63+C66</f>
        <v>215304.83000000002</v>
      </c>
      <c r="D62" s="965">
        <v>320000</v>
      </c>
      <c r="E62" s="667">
        <f>E63+E66</f>
        <v>178650.42</v>
      </c>
      <c r="F62" s="290">
        <f>E62/C62</f>
        <v>0.82975574677075292</v>
      </c>
      <c r="G62" s="955">
        <f>E62/D62</f>
        <v>0.55828256250000008</v>
      </c>
    </row>
    <row r="63" spans="1:7" ht="30.75" customHeight="1">
      <c r="A63" s="966">
        <v>351</v>
      </c>
      <c r="B63" s="8" t="s">
        <v>150</v>
      </c>
      <c r="C63" s="9">
        <f>C64</f>
        <v>68105.009999999995</v>
      </c>
      <c r="D63" s="967"/>
      <c r="E63" s="9">
        <v>11000</v>
      </c>
      <c r="F63" s="291">
        <f>E63/C63</f>
        <v>0.16151528353053615</v>
      </c>
      <c r="G63" s="884"/>
    </row>
    <row r="64" spans="1:7" ht="30.75" customHeight="1">
      <c r="A64" s="966">
        <v>3512</v>
      </c>
      <c r="B64" s="8" t="s">
        <v>525</v>
      </c>
      <c r="C64" s="9">
        <v>68105.009999999995</v>
      </c>
      <c r="D64" s="967"/>
      <c r="E64" s="9">
        <v>11000</v>
      </c>
      <c r="F64" s="291">
        <f>E64/C64</f>
        <v>0.16151528353053615</v>
      </c>
      <c r="G64" s="884"/>
    </row>
    <row r="65" spans="1:7" ht="15.75" customHeight="1">
      <c r="A65" s="966"/>
      <c r="B65" s="8"/>
      <c r="C65" s="9"/>
      <c r="D65" s="967"/>
      <c r="E65" s="9"/>
      <c r="F65" s="291"/>
      <c r="G65" s="884"/>
    </row>
    <row r="66" spans="1:7" ht="43.15" customHeight="1">
      <c r="A66" s="966">
        <v>352</v>
      </c>
      <c r="B66" s="8" t="s">
        <v>151</v>
      </c>
      <c r="C66" s="9">
        <f>C67+C68</f>
        <v>147199.82</v>
      </c>
      <c r="D66" s="967"/>
      <c r="E66" s="9">
        <f>E67+E68</f>
        <v>167650.42000000001</v>
      </c>
      <c r="F66" s="291">
        <f>E66/C66</f>
        <v>1.1389308764100392</v>
      </c>
      <c r="G66" s="884"/>
    </row>
    <row r="67" spans="1:7" ht="28.5" customHeight="1">
      <c r="A67" s="966">
        <v>3522</v>
      </c>
      <c r="B67" s="8" t="s">
        <v>499</v>
      </c>
      <c r="C67" s="9">
        <v>8000</v>
      </c>
      <c r="D67" s="967"/>
      <c r="E67" s="9">
        <v>8000</v>
      </c>
      <c r="F67" s="291">
        <f>E67/C67</f>
        <v>1</v>
      </c>
      <c r="G67" s="884"/>
    </row>
    <row r="68" spans="1:7" ht="28.5" customHeight="1">
      <c r="A68" s="966">
        <v>3523</v>
      </c>
      <c r="B68" s="8" t="s">
        <v>526</v>
      </c>
      <c r="C68" s="9">
        <v>139199.82</v>
      </c>
      <c r="D68" s="967"/>
      <c r="E68" s="9">
        <v>159650.42000000001</v>
      </c>
      <c r="F68" s="291">
        <f>E68/C68</f>
        <v>1.1469154198618936</v>
      </c>
      <c r="G68" s="884"/>
    </row>
    <row r="69" spans="1:7">
      <c r="A69" s="968"/>
      <c r="B69" s="828"/>
      <c r="C69" s="963"/>
      <c r="D69" s="969"/>
      <c r="E69" s="963"/>
      <c r="F69" s="293"/>
      <c r="G69" s="788"/>
    </row>
    <row r="70" spans="1:7" ht="32.450000000000003" customHeight="1">
      <c r="A70" s="970">
        <v>36</v>
      </c>
      <c r="B70" s="971" t="s">
        <v>152</v>
      </c>
      <c r="C70" s="667">
        <f>C72+C76+C80+C82</f>
        <v>6200</v>
      </c>
      <c r="D70" s="972">
        <v>12000</v>
      </c>
      <c r="E70" s="667">
        <f>E72+E76</f>
        <v>111924.81</v>
      </c>
      <c r="F70" s="290">
        <f>E70/C70</f>
        <v>18.05238870967742</v>
      </c>
      <c r="G70" s="263">
        <f>E70/D70</f>
        <v>9.3270675000000001</v>
      </c>
    </row>
    <row r="71" spans="1:7" ht="16.5" customHeight="1">
      <c r="A71" s="71"/>
      <c r="B71" s="689"/>
      <c r="C71" s="423"/>
      <c r="D71" s="973"/>
      <c r="E71" s="423"/>
      <c r="F71" s="294"/>
      <c r="G71" s="132"/>
    </row>
    <row r="72" spans="1:7">
      <c r="A72" s="974">
        <v>363</v>
      </c>
      <c r="B72" s="438" t="s">
        <v>244</v>
      </c>
      <c r="C72" s="439">
        <v>0</v>
      </c>
      <c r="D72" s="975"/>
      <c r="E72" s="439">
        <v>0</v>
      </c>
      <c r="F72" s="295"/>
      <c r="G72" s="976"/>
    </row>
    <row r="73" spans="1:7" ht="20.25" customHeight="1">
      <c r="A73" s="974">
        <v>3631</v>
      </c>
      <c r="B73" s="438" t="s">
        <v>491</v>
      </c>
      <c r="C73" s="439">
        <v>0</v>
      </c>
      <c r="D73" s="975"/>
      <c r="E73" s="439">
        <v>0</v>
      </c>
      <c r="F73" s="295"/>
      <c r="G73" s="976"/>
    </row>
    <row r="74" spans="1:7" ht="30.75" customHeight="1">
      <c r="A74" s="974">
        <v>3632</v>
      </c>
      <c r="B74" s="438" t="s">
        <v>559</v>
      </c>
      <c r="C74" s="439">
        <v>0</v>
      </c>
      <c r="D74" s="975"/>
      <c r="E74" s="439">
        <v>0</v>
      </c>
      <c r="F74" s="295">
        <v>0</v>
      </c>
      <c r="G74" s="976"/>
    </row>
    <row r="75" spans="1:7" ht="18" customHeight="1">
      <c r="A75" s="974"/>
      <c r="B75" s="438"/>
      <c r="C75" s="439"/>
      <c r="D75" s="975"/>
      <c r="E75" s="439"/>
      <c r="F75" s="295"/>
      <c r="G75" s="976"/>
    </row>
    <row r="76" spans="1:7" ht="33" customHeight="1">
      <c r="A76" s="966">
        <v>366</v>
      </c>
      <c r="B76" s="8" t="s">
        <v>153</v>
      </c>
      <c r="C76" s="9">
        <v>6200</v>
      </c>
      <c r="D76" s="967"/>
      <c r="E76" s="9">
        <f>E77+E78</f>
        <v>111924.81</v>
      </c>
      <c r="F76" s="291">
        <f>E76/C76</f>
        <v>18.05238870967742</v>
      </c>
      <c r="G76" s="976"/>
    </row>
    <row r="77" spans="1:7" ht="30" customHeight="1">
      <c r="A77" s="966">
        <v>3661</v>
      </c>
      <c r="B77" s="8" t="s">
        <v>486</v>
      </c>
      <c r="C77" s="9">
        <v>6200</v>
      </c>
      <c r="D77" s="967"/>
      <c r="E77" s="9">
        <v>3100</v>
      </c>
      <c r="F77" s="291">
        <f>E77/C77</f>
        <v>0.5</v>
      </c>
      <c r="G77" s="976"/>
    </row>
    <row r="78" spans="1:7" ht="30" customHeight="1">
      <c r="A78" s="966">
        <v>3662</v>
      </c>
      <c r="B78" s="8" t="s">
        <v>713</v>
      </c>
      <c r="C78" s="9">
        <v>0</v>
      </c>
      <c r="D78" s="967"/>
      <c r="E78" s="9">
        <v>108824.81</v>
      </c>
      <c r="F78" s="291"/>
      <c r="G78" s="976"/>
    </row>
    <row r="79" spans="1:7" ht="15" customHeight="1">
      <c r="A79" s="966"/>
      <c r="B79" s="8"/>
      <c r="C79" s="9"/>
      <c r="D79" s="967"/>
      <c r="E79" s="9"/>
      <c r="F79" s="291"/>
      <c r="G79" s="976"/>
    </row>
    <row r="80" spans="1:7" ht="41.25" customHeight="1">
      <c r="A80" s="966">
        <v>367</v>
      </c>
      <c r="B80" s="8" t="s">
        <v>527</v>
      </c>
      <c r="C80" s="9">
        <v>0</v>
      </c>
      <c r="D80" s="967"/>
      <c r="E80" s="9">
        <v>0</v>
      </c>
      <c r="F80" s="291">
        <v>0</v>
      </c>
      <c r="G80" s="976"/>
    </row>
    <row r="81" spans="1:7" ht="15.75" customHeight="1">
      <c r="A81" s="966"/>
      <c r="B81" s="8"/>
      <c r="C81" s="9"/>
      <c r="D81" s="967"/>
      <c r="E81" s="9"/>
      <c r="F81" s="291"/>
      <c r="G81" s="976"/>
    </row>
    <row r="82" spans="1:7" ht="30" customHeight="1">
      <c r="A82" s="966">
        <v>368</v>
      </c>
      <c r="B82" s="8" t="s">
        <v>212</v>
      </c>
      <c r="C82" s="9">
        <v>0</v>
      </c>
      <c r="D82" s="967"/>
      <c r="E82" s="9">
        <v>0</v>
      </c>
      <c r="F82" s="291">
        <v>0</v>
      </c>
      <c r="G82" s="976"/>
    </row>
    <row r="83" spans="1:7" ht="17.25" customHeight="1">
      <c r="A83" s="966"/>
      <c r="B83" s="8"/>
      <c r="C83" s="9"/>
      <c r="D83" s="967"/>
      <c r="E83" s="9"/>
      <c r="F83" s="284"/>
      <c r="G83" s="977"/>
    </row>
    <row r="84" spans="1:7" ht="31.15" customHeight="1">
      <c r="A84" s="952">
        <v>37</v>
      </c>
      <c r="B84" s="666" t="s">
        <v>154</v>
      </c>
      <c r="C84" s="667">
        <f>C85</f>
        <v>1235514.67</v>
      </c>
      <c r="D84" s="965">
        <v>2368000</v>
      </c>
      <c r="E84" s="667">
        <f>E85</f>
        <v>1119243.6099999999</v>
      </c>
      <c r="F84" s="290">
        <f>E84/C84</f>
        <v>0.90589261072877425</v>
      </c>
      <c r="G84" s="955">
        <f>E84/D84</f>
        <v>0.47265355152027022</v>
      </c>
    </row>
    <row r="85" spans="1:7" ht="26.25">
      <c r="A85" s="966">
        <v>372</v>
      </c>
      <c r="B85" s="8" t="s">
        <v>154</v>
      </c>
      <c r="C85" s="9">
        <f>C86+C87</f>
        <v>1235514.67</v>
      </c>
      <c r="D85" s="967"/>
      <c r="E85" s="9">
        <f>E86+E87</f>
        <v>1119243.6099999999</v>
      </c>
      <c r="F85" s="291">
        <f>E85/C85</f>
        <v>0.90589261072877425</v>
      </c>
      <c r="G85" s="884"/>
    </row>
    <row r="86" spans="1:7" ht="26.25">
      <c r="A86" s="966">
        <v>3721</v>
      </c>
      <c r="B86" s="8" t="s">
        <v>485</v>
      </c>
      <c r="C86" s="9">
        <v>987860.93</v>
      </c>
      <c r="D86" s="967"/>
      <c r="E86" s="9">
        <v>903126.23</v>
      </c>
      <c r="F86" s="291">
        <f>E86/C86</f>
        <v>0.91422405985830413</v>
      </c>
      <c r="G86" s="884"/>
    </row>
    <row r="87" spans="1:7" ht="26.25">
      <c r="A87" s="966">
        <v>3722</v>
      </c>
      <c r="B87" s="8" t="s">
        <v>489</v>
      </c>
      <c r="C87" s="9">
        <v>247653.74</v>
      </c>
      <c r="D87" s="967"/>
      <c r="E87" s="9">
        <v>216117.38</v>
      </c>
      <c r="F87" s="291">
        <f>E87/C87</f>
        <v>0.87265946397579142</v>
      </c>
      <c r="G87" s="884"/>
    </row>
    <row r="88" spans="1:7">
      <c r="A88" s="968"/>
      <c r="B88" s="828"/>
      <c r="C88" s="963"/>
      <c r="D88" s="969"/>
      <c r="E88" s="963"/>
      <c r="F88" s="293"/>
      <c r="G88" s="788"/>
    </row>
    <row r="89" spans="1:7" ht="15.75">
      <c r="A89" s="952">
        <v>38</v>
      </c>
      <c r="B89" s="666" t="s">
        <v>40</v>
      </c>
      <c r="C89" s="667">
        <f>C90+C93+C97+C100+C102</f>
        <v>1582409.23</v>
      </c>
      <c r="D89" s="965">
        <v>3652000</v>
      </c>
      <c r="E89" s="667">
        <f>E90+E93+E97+E102</f>
        <v>1699140.24</v>
      </c>
      <c r="F89" s="290">
        <f>E89/C89</f>
        <v>1.0737679026303455</v>
      </c>
      <c r="G89" s="955">
        <f>E89/D89</f>
        <v>0.46526293537787511</v>
      </c>
    </row>
    <row r="90" spans="1:7">
      <c r="A90" s="966">
        <v>381</v>
      </c>
      <c r="B90" s="8" t="s">
        <v>41</v>
      </c>
      <c r="C90" s="9">
        <f>C91</f>
        <v>841845.65</v>
      </c>
      <c r="D90" s="967"/>
      <c r="E90" s="9">
        <f>E91</f>
        <v>914324.26</v>
      </c>
      <c r="F90" s="291">
        <f>E90/C90</f>
        <v>1.0860948916229478</v>
      </c>
      <c r="G90" s="884"/>
    </row>
    <row r="91" spans="1:7">
      <c r="A91" s="966">
        <v>3811</v>
      </c>
      <c r="B91" s="8" t="s">
        <v>484</v>
      </c>
      <c r="C91" s="9">
        <v>841845.65</v>
      </c>
      <c r="D91" s="967"/>
      <c r="E91" s="9">
        <v>914324.26</v>
      </c>
      <c r="F91" s="291">
        <f>E91/C91</f>
        <v>1.0860948916229478</v>
      </c>
      <c r="G91" s="884"/>
    </row>
    <row r="92" spans="1:7">
      <c r="A92" s="966"/>
      <c r="B92" s="8"/>
      <c r="C92" s="9"/>
      <c r="D92" s="967"/>
      <c r="E92" s="9"/>
      <c r="F92" s="291"/>
      <c r="G92" s="884"/>
    </row>
    <row r="93" spans="1:7">
      <c r="A93" s="966">
        <v>382</v>
      </c>
      <c r="B93" s="8" t="s">
        <v>42</v>
      </c>
      <c r="C93" s="9">
        <f>C95</f>
        <v>312157.40999999997</v>
      </c>
      <c r="D93" s="967"/>
      <c r="E93" s="9">
        <f>E94</f>
        <v>47134.38</v>
      </c>
      <c r="F93" s="291">
        <f>E93/C93</f>
        <v>0.15099555061018735</v>
      </c>
      <c r="G93" s="884"/>
    </row>
    <row r="94" spans="1:7" ht="26.25">
      <c r="A94" s="966">
        <v>3821</v>
      </c>
      <c r="B94" s="8" t="s">
        <v>714</v>
      </c>
      <c r="C94" s="9">
        <v>0</v>
      </c>
      <c r="D94" s="967"/>
      <c r="E94" s="9">
        <v>47134.38</v>
      </c>
      <c r="F94" s="291"/>
      <c r="G94" s="884"/>
    </row>
    <row r="95" spans="1:7" ht="26.25">
      <c r="A95" s="966">
        <v>3822</v>
      </c>
      <c r="B95" s="8" t="s">
        <v>591</v>
      </c>
      <c r="C95" s="9">
        <v>312157.40999999997</v>
      </c>
      <c r="D95" s="967"/>
      <c r="E95" s="9">
        <v>0</v>
      </c>
      <c r="F95" s="291">
        <f>E95/C95</f>
        <v>0</v>
      </c>
      <c r="G95" s="884"/>
    </row>
    <row r="96" spans="1:7">
      <c r="A96" s="966"/>
      <c r="B96" s="8"/>
      <c r="C96" s="9"/>
      <c r="D96" s="967"/>
      <c r="E96" s="9"/>
      <c r="F96" s="291"/>
      <c r="G96" s="884"/>
    </row>
    <row r="97" spans="1:7">
      <c r="A97" s="966">
        <v>383</v>
      </c>
      <c r="B97" s="8" t="s">
        <v>284</v>
      </c>
      <c r="C97" s="9">
        <v>149964.04</v>
      </c>
      <c r="D97" s="967"/>
      <c r="E97" s="9">
        <f>E98</f>
        <v>103368.37</v>
      </c>
      <c r="F97" s="291">
        <f>E97/C97</f>
        <v>0.68928771190746785</v>
      </c>
      <c r="G97" s="884"/>
    </row>
    <row r="98" spans="1:7" ht="26.25">
      <c r="A98" s="966">
        <v>3831</v>
      </c>
      <c r="B98" s="8" t="s">
        <v>500</v>
      </c>
      <c r="C98" s="9">
        <v>149964.04</v>
      </c>
      <c r="D98" s="967"/>
      <c r="E98" s="9">
        <v>103368.37</v>
      </c>
      <c r="F98" s="291">
        <f>E98/C98</f>
        <v>0.68928771190746785</v>
      </c>
      <c r="G98" s="884"/>
    </row>
    <row r="99" spans="1:7">
      <c r="A99" s="966"/>
      <c r="B99" s="8"/>
      <c r="C99" s="9"/>
      <c r="D99" s="967"/>
      <c r="E99" s="9"/>
      <c r="F99" s="291"/>
      <c r="G99" s="884"/>
    </row>
    <row r="100" spans="1:7">
      <c r="A100" s="966">
        <v>385</v>
      </c>
      <c r="B100" s="8" t="s">
        <v>155</v>
      </c>
      <c r="C100" s="9">
        <v>0</v>
      </c>
      <c r="D100" s="967"/>
      <c r="E100" s="9">
        <v>0</v>
      </c>
      <c r="F100" s="291">
        <v>0</v>
      </c>
      <c r="G100" s="884"/>
    </row>
    <row r="101" spans="1:7">
      <c r="A101" s="966"/>
      <c r="B101" s="8"/>
      <c r="C101" s="9"/>
      <c r="D101" s="967"/>
      <c r="E101" s="9"/>
      <c r="F101" s="291"/>
      <c r="G101" s="884"/>
    </row>
    <row r="102" spans="1:7">
      <c r="A102" s="966">
        <v>386</v>
      </c>
      <c r="B102" s="8" t="s">
        <v>156</v>
      </c>
      <c r="C102" s="9">
        <v>278442.13</v>
      </c>
      <c r="D102" s="967"/>
      <c r="E102" s="9">
        <f>E103</f>
        <v>634313.23</v>
      </c>
      <c r="F102" s="291">
        <f>E102/C102</f>
        <v>2.278079218830857</v>
      </c>
      <c r="G102" s="884"/>
    </row>
    <row r="103" spans="1:7" ht="26.25">
      <c r="A103" s="966">
        <v>3861</v>
      </c>
      <c r="B103" s="8" t="s">
        <v>528</v>
      </c>
      <c r="C103" s="9">
        <v>278442.13</v>
      </c>
      <c r="D103" s="967"/>
      <c r="E103" s="9">
        <v>634313.23</v>
      </c>
      <c r="F103" s="291">
        <f>E103/C103</f>
        <v>2.278079218830857</v>
      </c>
      <c r="G103" s="884"/>
    </row>
    <row r="104" spans="1:7">
      <c r="A104" s="959"/>
      <c r="B104" s="21"/>
      <c r="C104" s="296"/>
      <c r="D104" s="962"/>
      <c r="E104" s="296"/>
      <c r="F104" s="297"/>
      <c r="G104" s="788"/>
    </row>
    <row r="105" spans="1:7" ht="38.450000000000003" customHeight="1">
      <c r="A105" s="244">
        <v>4</v>
      </c>
      <c r="B105" s="218" t="s">
        <v>157</v>
      </c>
      <c r="C105" s="219">
        <f>C106+C112</f>
        <v>187733.63999999998</v>
      </c>
      <c r="D105" s="938">
        <f>SUM(D106,D112,D135)</f>
        <v>3059000</v>
      </c>
      <c r="E105" s="219">
        <f>E106+E112</f>
        <v>362982.24999999994</v>
      </c>
      <c r="F105" s="221">
        <f>E105/C105</f>
        <v>1.9334960425845893</v>
      </c>
      <c r="G105" s="946">
        <f>E105/D105</f>
        <v>0.11866042824452433</v>
      </c>
    </row>
    <row r="106" spans="1:7" ht="30">
      <c r="A106" s="978">
        <v>41</v>
      </c>
      <c r="B106" s="979" t="s">
        <v>158</v>
      </c>
      <c r="C106" s="298">
        <f>C107+C110</f>
        <v>0</v>
      </c>
      <c r="D106" s="980">
        <v>75000</v>
      </c>
      <c r="E106" s="298">
        <v>2000</v>
      </c>
      <c r="F106" s="299">
        <v>0</v>
      </c>
      <c r="G106" s="981">
        <f>E106/D106</f>
        <v>2.6666666666666668E-2</v>
      </c>
    </row>
    <row r="107" spans="1:7">
      <c r="A107" s="966">
        <v>411</v>
      </c>
      <c r="B107" s="8" t="s">
        <v>159</v>
      </c>
      <c r="C107" s="9">
        <v>0</v>
      </c>
      <c r="D107" s="967"/>
      <c r="E107" s="9">
        <v>0</v>
      </c>
      <c r="F107" s="291">
        <v>0</v>
      </c>
      <c r="G107" s="884"/>
    </row>
    <row r="108" spans="1:7">
      <c r="A108" s="966">
        <v>4111</v>
      </c>
      <c r="B108" s="8" t="s">
        <v>493</v>
      </c>
      <c r="C108" s="9">
        <v>0</v>
      </c>
      <c r="D108" s="967"/>
      <c r="E108" s="9">
        <v>0</v>
      </c>
      <c r="F108" s="291">
        <v>0</v>
      </c>
      <c r="G108" s="884"/>
    </row>
    <row r="109" spans="1:7">
      <c r="A109" s="966"/>
      <c r="B109" s="8"/>
      <c r="C109" s="9"/>
      <c r="D109" s="967"/>
      <c r="E109" s="9"/>
      <c r="F109" s="291"/>
      <c r="G109" s="884"/>
    </row>
    <row r="110" spans="1:7">
      <c r="A110" s="966">
        <v>412</v>
      </c>
      <c r="B110" s="8" t="s">
        <v>288</v>
      </c>
      <c r="C110" s="9">
        <v>0</v>
      </c>
      <c r="D110" s="967"/>
      <c r="E110" s="9">
        <v>2000</v>
      </c>
      <c r="F110" s="291">
        <v>0</v>
      </c>
      <c r="G110" s="884"/>
    </row>
    <row r="111" spans="1:7">
      <c r="A111" s="968"/>
      <c r="B111" s="828"/>
      <c r="C111" s="963"/>
      <c r="D111" s="969"/>
      <c r="E111" s="963"/>
      <c r="F111" s="293"/>
      <c r="G111" s="788"/>
    </row>
    <row r="112" spans="1:7" ht="29.45" customHeight="1">
      <c r="A112" s="978">
        <v>42</v>
      </c>
      <c r="B112" s="979" t="s">
        <v>72</v>
      </c>
      <c r="C112" s="298">
        <f>C113+C118+C124+C127+C130</f>
        <v>187733.63999999998</v>
      </c>
      <c r="D112" s="980">
        <v>2874000</v>
      </c>
      <c r="E112" s="298">
        <f>E113+E118+E124+E127+E130</f>
        <v>360982.24999999994</v>
      </c>
      <c r="F112" s="299">
        <f>E112/C112</f>
        <v>1.9228426508962377</v>
      </c>
      <c r="G112" s="981">
        <f>E112/D112</f>
        <v>0.1256027313848295</v>
      </c>
    </row>
    <row r="113" spans="1:7">
      <c r="A113" s="966">
        <v>421</v>
      </c>
      <c r="B113" s="8" t="s">
        <v>66</v>
      </c>
      <c r="C113" s="9">
        <v>125330.09</v>
      </c>
      <c r="D113" s="967"/>
      <c r="E113" s="9">
        <f>E114</f>
        <v>240070.09</v>
      </c>
      <c r="F113" s="291">
        <f>E113/C113</f>
        <v>1.9155024144640764</v>
      </c>
      <c r="G113" s="884"/>
    </row>
    <row r="114" spans="1:7">
      <c r="A114" s="966">
        <v>4212</v>
      </c>
      <c r="B114" s="8" t="s">
        <v>577</v>
      </c>
      <c r="C114" s="9">
        <v>0</v>
      </c>
      <c r="D114" s="967"/>
      <c r="E114" s="9">
        <v>240070.09</v>
      </c>
      <c r="F114" s="291">
        <v>0</v>
      </c>
      <c r="G114" s="884"/>
    </row>
    <row r="115" spans="1:7">
      <c r="A115" s="966">
        <v>4213</v>
      </c>
      <c r="B115" s="8" t="s">
        <v>560</v>
      </c>
      <c r="C115" s="9">
        <v>0</v>
      </c>
      <c r="D115" s="967"/>
      <c r="E115" s="9">
        <v>0</v>
      </c>
      <c r="F115" s="291">
        <v>0</v>
      </c>
      <c r="G115" s="884"/>
    </row>
    <row r="116" spans="1:7">
      <c r="A116" s="966">
        <v>4214</v>
      </c>
      <c r="B116" s="8" t="s">
        <v>501</v>
      </c>
      <c r="C116" s="9">
        <v>125330.09</v>
      </c>
      <c r="D116" s="967"/>
      <c r="E116" s="9">
        <v>0</v>
      </c>
      <c r="F116" s="291">
        <f>E116/C116</f>
        <v>0</v>
      </c>
      <c r="G116" s="884"/>
    </row>
    <row r="117" spans="1:7">
      <c r="A117" s="966"/>
      <c r="B117" s="8"/>
      <c r="C117" s="9"/>
      <c r="D117" s="967"/>
      <c r="E117" s="9"/>
      <c r="F117" s="291"/>
      <c r="G117" s="884"/>
    </row>
    <row r="118" spans="1:7">
      <c r="A118" s="966">
        <v>422</v>
      </c>
      <c r="B118" s="5" t="s">
        <v>45</v>
      </c>
      <c r="C118" s="9">
        <f>C119+C120+C121+C122</f>
        <v>40343.21</v>
      </c>
      <c r="D118" s="982"/>
      <c r="E118" s="9">
        <f>E119+E120+E121+E122</f>
        <v>51528.639999999999</v>
      </c>
      <c r="F118" s="291">
        <f>E118/C118</f>
        <v>1.2772568171942689</v>
      </c>
      <c r="G118" s="884"/>
    </row>
    <row r="119" spans="1:7">
      <c r="A119" s="966">
        <v>4221</v>
      </c>
      <c r="B119" s="5" t="s">
        <v>206</v>
      </c>
      <c r="C119" s="9">
        <v>6451.13</v>
      </c>
      <c r="D119" s="982"/>
      <c r="E119" s="9">
        <v>4408.8900000000003</v>
      </c>
      <c r="F119" s="291">
        <f>E119/C119</f>
        <v>0.6834291046684845</v>
      </c>
      <c r="G119" s="884"/>
    </row>
    <row r="120" spans="1:7">
      <c r="A120" s="966">
        <v>4222</v>
      </c>
      <c r="B120" s="5" t="s">
        <v>482</v>
      </c>
      <c r="C120" s="9">
        <v>0</v>
      </c>
      <c r="D120" s="982"/>
      <c r="E120" s="9">
        <v>7155</v>
      </c>
      <c r="F120" s="291">
        <v>0</v>
      </c>
      <c r="G120" s="884"/>
    </row>
    <row r="121" spans="1:7">
      <c r="A121" s="966">
        <v>4223</v>
      </c>
      <c r="B121" s="5" t="s">
        <v>541</v>
      </c>
      <c r="C121" s="9">
        <v>4943.3599999999997</v>
      </c>
      <c r="D121" s="982"/>
      <c r="E121" s="9">
        <v>30511.5</v>
      </c>
      <c r="F121" s="291">
        <f>E121/C121</f>
        <v>6.1722188956499231</v>
      </c>
      <c r="G121" s="884"/>
    </row>
    <row r="122" spans="1:7" ht="26.25">
      <c r="A122" s="966">
        <v>4227</v>
      </c>
      <c r="B122" s="8" t="s">
        <v>529</v>
      </c>
      <c r="C122" s="9">
        <v>28948.720000000001</v>
      </c>
      <c r="D122" s="982"/>
      <c r="E122" s="9">
        <v>9453.25</v>
      </c>
      <c r="F122" s="291">
        <f>E122/C122</f>
        <v>0.32655157119209416</v>
      </c>
      <c r="G122" s="884"/>
    </row>
    <row r="123" spans="1:7">
      <c r="A123" s="966"/>
      <c r="B123" s="5"/>
      <c r="C123" s="9"/>
      <c r="D123" s="982"/>
      <c r="E123" s="9"/>
      <c r="F123" s="291"/>
      <c r="G123" s="884"/>
    </row>
    <row r="124" spans="1:7">
      <c r="A124" s="966">
        <v>423</v>
      </c>
      <c r="B124" s="5" t="s">
        <v>289</v>
      </c>
      <c r="C124" s="9">
        <v>8500</v>
      </c>
      <c r="D124" s="982"/>
      <c r="E124" s="9">
        <v>59146.6</v>
      </c>
      <c r="F124" s="291">
        <v>0</v>
      </c>
      <c r="G124" s="884"/>
    </row>
    <row r="125" spans="1:7">
      <c r="A125" s="966">
        <v>4231</v>
      </c>
      <c r="B125" s="5" t="s">
        <v>539</v>
      </c>
      <c r="C125" s="9">
        <v>8500</v>
      </c>
      <c r="D125" s="982"/>
      <c r="E125" s="9">
        <v>59146.6</v>
      </c>
      <c r="F125" s="291">
        <v>0</v>
      </c>
      <c r="G125" s="884"/>
    </row>
    <row r="126" spans="1:7">
      <c r="A126" s="966"/>
      <c r="B126" s="5"/>
      <c r="C126" s="9"/>
      <c r="D126" s="982"/>
      <c r="E126" s="9"/>
      <c r="F126" s="291"/>
      <c r="G126" s="884"/>
    </row>
    <row r="127" spans="1:7">
      <c r="A127" s="966">
        <v>424</v>
      </c>
      <c r="B127" s="8" t="s">
        <v>160</v>
      </c>
      <c r="C127" s="983">
        <v>13560.34</v>
      </c>
      <c r="D127" s="967"/>
      <c r="E127" s="983">
        <v>10038.17</v>
      </c>
      <c r="F127" s="292">
        <f>E127/C127</f>
        <v>0.74025946252085129</v>
      </c>
      <c r="G127" s="884"/>
    </row>
    <row r="128" spans="1:7">
      <c r="A128" s="966">
        <v>4241</v>
      </c>
      <c r="B128" s="8" t="s">
        <v>160</v>
      </c>
      <c r="C128" s="983">
        <v>13560.34</v>
      </c>
      <c r="D128" s="967"/>
      <c r="E128" s="983">
        <v>10038.17</v>
      </c>
      <c r="F128" s="292">
        <f>E128/C128</f>
        <v>0.74025946252085129</v>
      </c>
      <c r="G128" s="884"/>
    </row>
    <row r="129" spans="1:7">
      <c r="A129" s="966"/>
      <c r="B129" s="8"/>
      <c r="C129" s="983"/>
      <c r="D129" s="967"/>
      <c r="E129" s="983"/>
      <c r="F129" s="292"/>
      <c r="G129" s="884"/>
    </row>
    <row r="130" spans="1:7" ht="14.45" customHeight="1">
      <c r="A130" s="966">
        <v>426</v>
      </c>
      <c r="B130" s="8" t="s">
        <v>129</v>
      </c>
      <c r="C130" s="9">
        <v>0</v>
      </c>
      <c r="D130" s="967"/>
      <c r="E130" s="9">
        <v>198.75</v>
      </c>
      <c r="F130" s="291">
        <v>0</v>
      </c>
      <c r="G130" s="884"/>
    </row>
    <row r="131" spans="1:7" ht="14.45" customHeight="1">
      <c r="A131" s="966">
        <v>4262</v>
      </c>
      <c r="B131" s="8" t="s">
        <v>483</v>
      </c>
      <c r="C131" s="9">
        <v>0</v>
      </c>
      <c r="D131" s="967"/>
      <c r="E131" s="9">
        <v>198.75</v>
      </c>
      <c r="F131" s="291">
        <v>0</v>
      </c>
      <c r="G131" s="884"/>
    </row>
    <row r="132" spans="1:7">
      <c r="A132" s="621">
        <v>4263</v>
      </c>
      <c r="B132" s="274" t="s">
        <v>494</v>
      </c>
      <c r="C132" s="623">
        <v>0</v>
      </c>
      <c r="D132" s="623"/>
      <c r="E132" s="623"/>
      <c r="F132" s="275">
        <v>0</v>
      </c>
      <c r="G132" s="499"/>
    </row>
    <row r="133" spans="1:7">
      <c r="A133" s="621">
        <v>4264</v>
      </c>
      <c r="B133" s="274" t="s">
        <v>232</v>
      </c>
      <c r="C133" s="623">
        <v>0</v>
      </c>
      <c r="D133" s="623"/>
      <c r="E133" s="623"/>
      <c r="F133" s="275">
        <v>0</v>
      </c>
      <c r="G133" s="499"/>
    </row>
    <row r="134" spans="1:7">
      <c r="A134" s="621"/>
      <c r="B134" s="274"/>
      <c r="C134" s="623"/>
      <c r="D134" s="623"/>
      <c r="E134" s="623"/>
      <c r="F134" s="275"/>
      <c r="G134" s="499"/>
    </row>
    <row r="135" spans="1:7" ht="16.5" thickBot="1">
      <c r="A135" s="984">
        <v>45</v>
      </c>
      <c r="B135" s="985" t="s">
        <v>698</v>
      </c>
      <c r="C135" s="986">
        <f>C136+C139</f>
        <v>0</v>
      </c>
      <c r="D135" s="987">
        <v>110000</v>
      </c>
      <c r="E135" s="986">
        <v>0</v>
      </c>
      <c r="F135" s="986">
        <v>0</v>
      </c>
      <c r="G135" s="988">
        <f>E135/D135</f>
        <v>0</v>
      </c>
    </row>
  </sheetData>
  <mergeCells count="1">
    <mergeCell ref="A1:G1"/>
  </mergeCells>
  <pageMargins left="0.25" right="0.25" top="0.75" bottom="0.75" header="0.3" footer="0.3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95B3-E2E2-4196-9CA7-E5021E1EBD85}">
  <sheetPr>
    <pageSetUpPr fitToPage="1"/>
  </sheetPr>
  <dimension ref="A1:E30"/>
  <sheetViews>
    <sheetView workbookViewId="0">
      <selection activeCell="A3" sqref="A3:B3"/>
    </sheetView>
  </sheetViews>
  <sheetFormatPr defaultRowHeight="15"/>
  <cols>
    <col min="1" max="1" width="11.5703125" customWidth="1"/>
    <col min="2" max="2" width="37.7109375" customWidth="1"/>
    <col min="3" max="3" width="17.28515625" customWidth="1"/>
    <col min="4" max="4" width="21.85546875" customWidth="1"/>
    <col min="5" max="5" width="9.85546875" customWidth="1"/>
  </cols>
  <sheetData>
    <row r="1" spans="1:5" ht="33">
      <c r="A1" s="386" t="s">
        <v>809</v>
      </c>
      <c r="B1" s="387" t="s">
        <v>810</v>
      </c>
      <c r="C1" s="388" t="s">
        <v>667</v>
      </c>
      <c r="D1" s="389" t="s">
        <v>827</v>
      </c>
      <c r="E1" s="390" t="s">
        <v>811</v>
      </c>
    </row>
    <row r="2" spans="1:5" ht="15.75">
      <c r="A2" s="391"/>
      <c r="B2" s="29"/>
      <c r="C2" s="1124"/>
      <c r="D2" s="29"/>
      <c r="E2" s="392"/>
    </row>
    <row r="3" spans="1:5" ht="27.75" customHeight="1">
      <c r="A3" s="1169" t="s">
        <v>834</v>
      </c>
      <c r="B3" s="1170"/>
      <c r="C3" s="1125">
        <f>C5+C10+C13+C16+C21+C24+C29</f>
        <v>20544000</v>
      </c>
      <c r="D3" s="733">
        <f>D5+D10+D13+D16+D21+D24+D29</f>
        <v>8569515.2300000023</v>
      </c>
      <c r="E3" s="30">
        <f>D3/C3</f>
        <v>0.41712983012071664</v>
      </c>
    </row>
    <row r="4" spans="1:5" ht="15.75">
      <c r="A4" s="391"/>
      <c r="B4" s="29"/>
      <c r="C4" s="1124"/>
      <c r="D4" s="1126"/>
      <c r="E4" s="31"/>
    </row>
    <row r="5" spans="1:5" ht="15.75">
      <c r="A5" s="1123">
        <v>1</v>
      </c>
      <c r="B5" s="1127" t="s">
        <v>595</v>
      </c>
      <c r="C5" s="1128">
        <f>C6+C8</f>
        <v>13130000</v>
      </c>
      <c r="D5" s="1064">
        <f>D6+D8</f>
        <v>6629184.7300000004</v>
      </c>
      <c r="E5" s="1084">
        <f>D5/C5</f>
        <v>0.50488840289413561</v>
      </c>
    </row>
    <row r="6" spans="1:5" ht="15.75">
      <c r="A6" s="394" t="s">
        <v>812</v>
      </c>
      <c r="B6" s="1129" t="s">
        <v>595</v>
      </c>
      <c r="C6" s="1130">
        <v>12530000</v>
      </c>
      <c r="D6" s="1131">
        <v>6629184.7300000004</v>
      </c>
      <c r="E6" s="33">
        <f>D6/C6</f>
        <v>0.52906502234636876</v>
      </c>
    </row>
    <row r="7" spans="1:5" ht="11.45" customHeight="1">
      <c r="A7" s="394"/>
      <c r="B7" s="1129"/>
      <c r="C7" s="1130"/>
      <c r="D7" s="1131"/>
      <c r="E7" s="33"/>
    </row>
    <row r="8" spans="1:5" ht="30.75">
      <c r="A8" s="394"/>
      <c r="B8" s="1132" t="s">
        <v>813</v>
      </c>
      <c r="C8" s="1130">
        <v>600000</v>
      </c>
      <c r="D8" s="1131">
        <v>0</v>
      </c>
      <c r="E8" s="33">
        <v>0</v>
      </c>
    </row>
    <row r="9" spans="1:5" ht="15.75">
      <c r="A9" s="394"/>
      <c r="B9" s="1133"/>
      <c r="C9" s="1130"/>
      <c r="D9" s="1131"/>
      <c r="E9" s="33"/>
    </row>
    <row r="10" spans="1:5" ht="15.75">
      <c r="A10" s="393" t="s">
        <v>814</v>
      </c>
      <c r="B10" s="1134" t="s">
        <v>596</v>
      </c>
      <c r="C10" s="1135">
        <v>58000</v>
      </c>
      <c r="D10" s="1136">
        <v>74107.66</v>
      </c>
      <c r="E10" s="32">
        <f>D10/C10</f>
        <v>1.2777182758620691</v>
      </c>
    </row>
    <row r="11" spans="1:5" ht="15.75">
      <c r="A11" s="394" t="s">
        <v>814</v>
      </c>
      <c r="B11" s="1133" t="s">
        <v>596</v>
      </c>
      <c r="C11" s="1130">
        <v>58000</v>
      </c>
      <c r="D11" s="1131">
        <v>74107.66</v>
      </c>
      <c r="E11" s="33">
        <f>D11/C11</f>
        <v>1.2777182758620691</v>
      </c>
    </row>
    <row r="12" spans="1:5" ht="15.75">
      <c r="A12" s="394"/>
      <c r="B12" s="1133"/>
      <c r="C12" s="1130"/>
      <c r="D12" s="1131"/>
      <c r="E12" s="33"/>
    </row>
    <row r="13" spans="1:5" ht="15.75">
      <c r="A13" s="393" t="s">
        <v>815</v>
      </c>
      <c r="B13" s="1134" t="s">
        <v>602</v>
      </c>
      <c r="C13" s="1135">
        <v>1496000</v>
      </c>
      <c r="D13" s="1136">
        <v>450660.15</v>
      </c>
      <c r="E13" s="32">
        <f>D13/C13</f>
        <v>0.30124341577540109</v>
      </c>
    </row>
    <row r="14" spans="1:5" ht="15.75">
      <c r="A14" s="394" t="s">
        <v>815</v>
      </c>
      <c r="B14" s="1133" t="s">
        <v>602</v>
      </c>
      <c r="C14" s="1130">
        <v>1496000</v>
      </c>
      <c r="D14" s="1131">
        <v>450660.15</v>
      </c>
      <c r="E14" s="33">
        <f>D14/C14</f>
        <v>0.30124341577540109</v>
      </c>
    </row>
    <row r="15" spans="1:5" ht="15.75">
      <c r="A15" s="394"/>
      <c r="B15" s="1133"/>
      <c r="C15" s="1130"/>
      <c r="D15" s="1131"/>
      <c r="E15" s="33"/>
    </row>
    <row r="16" spans="1:5" ht="15.75">
      <c r="A16" s="393">
        <v>5</v>
      </c>
      <c r="B16" s="1134" t="s">
        <v>597</v>
      </c>
      <c r="C16" s="1135">
        <f>C17+C19</f>
        <v>5600000</v>
      </c>
      <c r="D16" s="1136">
        <f>D17+D19</f>
        <v>1356107.4</v>
      </c>
      <c r="E16" s="32">
        <f>D16/C16</f>
        <v>0.24216203571428568</v>
      </c>
    </row>
    <row r="17" spans="1:5" ht="15.75">
      <c r="A17" s="394" t="s">
        <v>816</v>
      </c>
      <c r="B17" s="1133" t="s">
        <v>597</v>
      </c>
      <c r="C17" s="1130">
        <v>3192000</v>
      </c>
      <c r="D17" s="1131">
        <v>759197.82</v>
      </c>
      <c r="E17" s="33">
        <f>D17/C17</f>
        <v>0.23784392857142855</v>
      </c>
    </row>
    <row r="18" spans="1:5" ht="15.75">
      <c r="A18" s="394"/>
      <c r="B18" s="1133"/>
      <c r="C18" s="1130"/>
      <c r="D18" s="1131"/>
      <c r="E18" s="33"/>
    </row>
    <row r="19" spans="1:5" ht="15.75">
      <c r="A19" s="394" t="s">
        <v>817</v>
      </c>
      <c r="B19" s="1133" t="s">
        <v>818</v>
      </c>
      <c r="C19" s="1130">
        <v>2408000</v>
      </c>
      <c r="D19" s="1131">
        <v>596909.57999999996</v>
      </c>
      <c r="E19" s="33">
        <f>D19/C19</f>
        <v>0.24788603820598004</v>
      </c>
    </row>
    <row r="20" spans="1:5" ht="15.75">
      <c r="A20" s="394"/>
      <c r="B20" s="1133"/>
      <c r="C20" s="1130"/>
      <c r="D20" s="1131"/>
      <c r="E20" s="33"/>
    </row>
    <row r="21" spans="1:5" ht="15.75">
      <c r="A21" s="393">
        <v>6</v>
      </c>
      <c r="B21" s="1134" t="s">
        <v>605</v>
      </c>
      <c r="C21" s="1135">
        <f>C22</f>
        <v>100000</v>
      </c>
      <c r="D21" s="1136">
        <f>D22</f>
        <v>26138.9</v>
      </c>
      <c r="E21" s="32">
        <f>D21/C21</f>
        <v>0.26138900000000004</v>
      </c>
    </row>
    <row r="22" spans="1:5" ht="15.75">
      <c r="A22" s="394" t="s">
        <v>819</v>
      </c>
      <c r="B22" s="1133" t="s">
        <v>605</v>
      </c>
      <c r="C22" s="1130">
        <v>100000</v>
      </c>
      <c r="D22" s="1131">
        <v>26138.9</v>
      </c>
      <c r="E22" s="33">
        <f>D22/C22</f>
        <v>0.26138900000000004</v>
      </c>
    </row>
    <row r="23" spans="1:5" ht="15.75">
      <c r="A23" s="394"/>
      <c r="B23" s="1133"/>
      <c r="C23" s="1130"/>
      <c r="D23" s="1131"/>
      <c r="E23" s="33"/>
    </row>
    <row r="24" spans="1:5" ht="30.75">
      <c r="A24" s="393">
        <v>7</v>
      </c>
      <c r="B24" s="1137" t="s">
        <v>829</v>
      </c>
      <c r="C24" s="1135">
        <f>C25+C27</f>
        <v>160000</v>
      </c>
      <c r="D24" s="1136">
        <f>D25+D27</f>
        <v>33316.39</v>
      </c>
      <c r="E24" s="32">
        <f>D24/C24</f>
        <v>0.2082274375</v>
      </c>
    </row>
    <row r="25" spans="1:5" ht="30.75">
      <c r="A25" s="394" t="s">
        <v>820</v>
      </c>
      <c r="B25" s="702" t="s">
        <v>623</v>
      </c>
      <c r="C25" s="1130">
        <v>140000</v>
      </c>
      <c r="D25" s="1131">
        <v>23337.5</v>
      </c>
      <c r="E25" s="33">
        <f>D25/C25</f>
        <v>0.16669642857142858</v>
      </c>
    </row>
    <row r="26" spans="1:5" ht="15.75">
      <c r="A26" s="394"/>
      <c r="B26" s="1133"/>
      <c r="C26" s="1130"/>
      <c r="D26" s="1131"/>
      <c r="E26" s="33"/>
    </row>
    <row r="27" spans="1:5" ht="30.75">
      <c r="A27" s="394" t="s">
        <v>821</v>
      </c>
      <c r="B27" s="702" t="s">
        <v>606</v>
      </c>
      <c r="C27" s="1130">
        <v>20000</v>
      </c>
      <c r="D27" s="1131">
        <v>9978.89</v>
      </c>
      <c r="E27" s="33">
        <f>D27/C27</f>
        <v>0.49894449999999996</v>
      </c>
    </row>
    <row r="28" spans="1:5">
      <c r="A28" s="252"/>
      <c r="E28" s="253"/>
    </row>
    <row r="29" spans="1:5" ht="15.75">
      <c r="A29" s="1123">
        <v>8</v>
      </c>
      <c r="B29" s="1137" t="s">
        <v>627</v>
      </c>
      <c r="C29" s="1138">
        <v>0</v>
      </c>
      <c r="D29" s="1138">
        <v>0</v>
      </c>
      <c r="E29" s="1139">
        <v>0</v>
      </c>
    </row>
    <row r="30" spans="1:5" ht="16.5" thickBot="1">
      <c r="A30" s="1140" t="s">
        <v>830</v>
      </c>
      <c r="B30" s="1141" t="s">
        <v>627</v>
      </c>
      <c r="C30" s="1142">
        <v>0</v>
      </c>
      <c r="D30" s="1142">
        <v>0</v>
      </c>
      <c r="E30" s="1143">
        <v>0</v>
      </c>
    </row>
  </sheetData>
  <mergeCells count="1">
    <mergeCell ref="A3:B3"/>
  </mergeCells>
  <pageMargins left="0.7" right="0.7" top="0.75" bottom="0.75" header="0.3" footer="0.3"/>
  <pageSetup paperSize="9" scale="8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1"/>
  <sheetViews>
    <sheetView workbookViewId="0">
      <selection activeCell="G16" sqref="G16"/>
    </sheetView>
  </sheetViews>
  <sheetFormatPr defaultRowHeight="15"/>
  <cols>
    <col min="1" max="1" width="12.140625" customWidth="1"/>
    <col min="2" max="2" width="38" customWidth="1"/>
    <col min="3" max="3" width="14.85546875" customWidth="1"/>
    <col min="4" max="5" width="17.5703125" customWidth="1"/>
    <col min="6" max="7" width="12" customWidth="1"/>
  </cols>
  <sheetData>
    <row r="1" spans="1:7" ht="24" thickBot="1">
      <c r="A1" s="1171" t="s">
        <v>161</v>
      </c>
      <c r="B1" s="1172"/>
      <c r="C1" s="1172"/>
      <c r="D1" s="1175"/>
      <c r="E1" s="1175"/>
      <c r="F1" s="1175"/>
      <c r="G1" s="1176"/>
    </row>
    <row r="2" spans="1:7" ht="15.75" thickBot="1"/>
    <row r="3" spans="1:7" ht="40.15" customHeight="1">
      <c r="A3" s="231" t="s">
        <v>0</v>
      </c>
      <c r="B3" s="232" t="s">
        <v>162</v>
      </c>
      <c r="C3" s="233" t="s">
        <v>701</v>
      </c>
      <c r="D3" s="233" t="s">
        <v>667</v>
      </c>
      <c r="E3" s="233" t="s">
        <v>702</v>
      </c>
      <c r="F3" s="233" t="s">
        <v>550</v>
      </c>
      <c r="G3" s="234" t="s">
        <v>549</v>
      </c>
    </row>
    <row r="4" spans="1:7" ht="15.75">
      <c r="A4" s="235">
        <v>1</v>
      </c>
      <c r="B4" s="199" t="s">
        <v>543</v>
      </c>
      <c r="C4" s="200" t="s">
        <v>544</v>
      </c>
      <c r="D4" s="199" t="s">
        <v>545</v>
      </c>
      <c r="E4" s="199" t="s">
        <v>546</v>
      </c>
      <c r="F4" s="199" t="s">
        <v>547</v>
      </c>
      <c r="G4" s="236" t="s">
        <v>548</v>
      </c>
    </row>
    <row r="5" spans="1:7" ht="15.75">
      <c r="A5" s="74"/>
      <c r="B5" s="75"/>
      <c r="C5" s="201"/>
      <c r="D5" s="75"/>
      <c r="E5" s="75"/>
      <c r="F5" s="75"/>
      <c r="G5" s="237"/>
    </row>
    <row r="6" spans="1:7" ht="31.5">
      <c r="A6" s="235">
        <v>5</v>
      </c>
      <c r="B6" s="202" t="s">
        <v>607</v>
      </c>
      <c r="C6" s="203">
        <v>0</v>
      </c>
      <c r="D6" s="204">
        <v>0</v>
      </c>
      <c r="E6" s="204">
        <v>0</v>
      </c>
      <c r="F6" s="205">
        <v>0</v>
      </c>
      <c r="G6" s="238">
        <v>0</v>
      </c>
    </row>
    <row r="7" spans="1:7" ht="39" customHeight="1">
      <c r="A7" s="239" t="s">
        <v>625</v>
      </c>
      <c r="B7" s="206" t="s">
        <v>624</v>
      </c>
      <c r="C7" s="207">
        <v>0</v>
      </c>
      <c r="D7" s="208">
        <v>0</v>
      </c>
      <c r="E7" s="208">
        <v>0</v>
      </c>
      <c r="F7" s="209">
        <v>0</v>
      </c>
      <c r="G7" s="240">
        <v>0</v>
      </c>
    </row>
    <row r="8" spans="1:7" ht="15.75">
      <c r="A8" s="74"/>
      <c r="B8" s="75"/>
      <c r="C8" s="96"/>
      <c r="D8" s="210"/>
      <c r="E8" s="210"/>
      <c r="F8" s="211"/>
      <c r="G8" s="195"/>
    </row>
    <row r="9" spans="1:7">
      <c r="A9" s="241">
        <v>51</v>
      </c>
      <c r="B9" s="212" t="s">
        <v>608</v>
      </c>
      <c r="C9" s="213">
        <v>0</v>
      </c>
      <c r="D9" s="214">
        <v>0</v>
      </c>
      <c r="E9" s="214">
        <v>0</v>
      </c>
      <c r="F9" s="215">
        <v>0</v>
      </c>
      <c r="G9" s="242">
        <v>0</v>
      </c>
    </row>
    <row r="10" spans="1:7" ht="30.75" customHeight="1">
      <c r="A10" s="158">
        <v>514</v>
      </c>
      <c r="B10" s="180" t="s">
        <v>609</v>
      </c>
      <c r="C10" s="191">
        <v>0</v>
      </c>
      <c r="D10" s="216"/>
      <c r="E10" s="216"/>
      <c r="F10" s="217"/>
      <c r="G10" s="243"/>
    </row>
    <row r="11" spans="1:7" ht="30.75" customHeight="1">
      <c r="A11" s="158">
        <v>51411</v>
      </c>
      <c r="B11" s="180" t="s">
        <v>610</v>
      </c>
      <c r="C11" s="191">
        <v>0</v>
      </c>
      <c r="D11" s="216"/>
      <c r="E11" s="216"/>
      <c r="F11" s="217"/>
      <c r="G11" s="243"/>
    </row>
    <row r="12" spans="1:7" ht="15.75">
      <c r="A12" s="74"/>
      <c r="B12" s="75"/>
      <c r="C12" s="86"/>
      <c r="D12" s="75"/>
      <c r="E12" s="75"/>
      <c r="F12" s="75"/>
      <c r="G12" s="237"/>
    </row>
    <row r="13" spans="1:7" ht="36" customHeight="1">
      <c r="A13" s="244">
        <v>8</v>
      </c>
      <c r="B13" s="218" t="s">
        <v>163</v>
      </c>
      <c r="C13" s="219">
        <v>0</v>
      </c>
      <c r="D13" s="220">
        <f>D15+D21</f>
        <v>65000</v>
      </c>
      <c r="E13" s="220">
        <f>E15</f>
        <v>3000</v>
      </c>
      <c r="F13" s="221">
        <v>0</v>
      </c>
      <c r="G13" s="245">
        <f>E13/D13</f>
        <v>4.6153846153846156E-2</v>
      </c>
    </row>
    <row r="14" spans="1:7" ht="16.5">
      <c r="A14" s="246"/>
      <c r="B14" s="222"/>
      <c r="C14" s="2"/>
      <c r="D14" s="223"/>
      <c r="E14" s="223"/>
      <c r="F14" s="224"/>
      <c r="G14" s="247"/>
    </row>
    <row r="15" spans="1:7" ht="31.5">
      <c r="A15" s="107">
        <v>81</v>
      </c>
      <c r="B15" s="172" t="s">
        <v>18</v>
      </c>
      <c r="C15" s="171">
        <v>0</v>
      </c>
      <c r="D15" s="225">
        <v>65000</v>
      </c>
      <c r="E15" s="225">
        <v>3000</v>
      </c>
      <c r="F15" s="226">
        <v>0</v>
      </c>
      <c r="G15" s="248">
        <f>E15/D15</f>
        <v>4.6153846153846156E-2</v>
      </c>
    </row>
    <row r="16" spans="1:7" ht="31.15" customHeight="1">
      <c r="A16" s="105">
        <v>812</v>
      </c>
      <c r="B16" s="170" t="s">
        <v>203</v>
      </c>
      <c r="C16" s="169">
        <v>0</v>
      </c>
      <c r="D16" s="227"/>
      <c r="E16" s="227"/>
      <c r="F16" s="228"/>
      <c r="G16" s="249"/>
    </row>
    <row r="17" spans="1:7" ht="31.15" customHeight="1">
      <c r="A17" s="105">
        <v>814</v>
      </c>
      <c r="B17" s="170" t="s">
        <v>711</v>
      </c>
      <c r="C17" s="169">
        <v>0</v>
      </c>
      <c r="D17" s="227"/>
      <c r="E17" s="227">
        <v>3000</v>
      </c>
      <c r="F17" s="228">
        <v>0</v>
      </c>
      <c r="G17" s="249">
        <v>0</v>
      </c>
    </row>
    <row r="18" spans="1:7" ht="26.25">
      <c r="A18" s="105">
        <v>816</v>
      </c>
      <c r="B18" s="170" t="s">
        <v>164</v>
      </c>
      <c r="C18" s="169">
        <v>0</v>
      </c>
      <c r="D18" s="227"/>
      <c r="E18" s="227"/>
      <c r="F18" s="228"/>
      <c r="G18" s="249"/>
    </row>
    <row r="19" spans="1:7" ht="21" customHeight="1">
      <c r="A19" s="250">
        <v>8164</v>
      </c>
      <c r="B19" s="6" t="s">
        <v>561</v>
      </c>
      <c r="C19" s="229">
        <v>0</v>
      </c>
      <c r="D19" s="229"/>
      <c r="E19" s="229"/>
      <c r="F19" s="230"/>
      <c r="G19" s="251"/>
    </row>
    <row r="20" spans="1:7">
      <c r="A20" s="252"/>
      <c r="G20" s="253"/>
    </row>
    <row r="21" spans="1:7" ht="16.5" thickBot="1">
      <c r="A21" s="254">
        <v>84</v>
      </c>
      <c r="B21" s="255" t="s">
        <v>627</v>
      </c>
      <c r="C21" s="256">
        <v>0</v>
      </c>
      <c r="D21" s="256">
        <v>0</v>
      </c>
      <c r="E21" s="256">
        <v>0</v>
      </c>
      <c r="F21" s="256">
        <v>0</v>
      </c>
      <c r="G21" s="257">
        <v>0</v>
      </c>
    </row>
  </sheetData>
  <mergeCells count="1">
    <mergeCell ref="A1:G1"/>
  </mergeCells>
  <pageMargins left="0.7" right="0.7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015B-41DE-4A56-8DD2-96BBE052BCAE}">
  <dimension ref="A1:F40"/>
  <sheetViews>
    <sheetView workbookViewId="0">
      <selection activeCell="F38" sqref="F38"/>
    </sheetView>
  </sheetViews>
  <sheetFormatPr defaultRowHeight="15"/>
  <cols>
    <col min="1" max="1" width="42.28515625" style="6" customWidth="1"/>
    <col min="2" max="2" width="20.42578125" style="6" customWidth="1"/>
    <col min="3" max="3" width="18.5703125" style="6" customWidth="1"/>
    <col min="4" max="4" width="20.42578125" style="6" customWidth="1"/>
    <col min="5" max="5" width="14.28515625" style="6" customWidth="1"/>
    <col min="6" max="6" width="13" style="6" customWidth="1"/>
  </cols>
  <sheetData>
    <row r="1" spans="1:6" ht="24" thickBot="1">
      <c r="A1" s="1177" t="s">
        <v>772</v>
      </c>
      <c r="B1" s="1178"/>
      <c r="C1" s="1179"/>
      <c r="D1" s="1179"/>
      <c r="E1" s="1180"/>
      <c r="F1" s="1181"/>
    </row>
    <row r="2" spans="1:6" ht="32.25" thickBot="1">
      <c r="A2" s="365" t="s">
        <v>453</v>
      </c>
      <c r="B2" s="366" t="s">
        <v>774</v>
      </c>
      <c r="C2" s="367" t="s">
        <v>773</v>
      </c>
      <c r="D2" s="366" t="s">
        <v>827</v>
      </c>
      <c r="E2" s="366" t="s">
        <v>775</v>
      </c>
      <c r="F2" s="366" t="s">
        <v>776</v>
      </c>
    </row>
    <row r="3" spans="1:6" ht="16.5" thickBot="1">
      <c r="A3" s="365"/>
      <c r="B3" s="366" t="s">
        <v>542</v>
      </c>
      <c r="C3" s="365" t="s">
        <v>543</v>
      </c>
      <c r="D3" s="366" t="s">
        <v>544</v>
      </c>
      <c r="E3" s="366" t="s">
        <v>545</v>
      </c>
      <c r="F3" s="365" t="s">
        <v>546</v>
      </c>
    </row>
    <row r="4" spans="1:6" ht="32.25" thickBot="1">
      <c r="A4" s="368" t="s">
        <v>777</v>
      </c>
      <c r="B4" s="369">
        <f>B6+B36</f>
        <v>7253333.3820000002</v>
      </c>
      <c r="C4" s="369">
        <f>C6+C36</f>
        <v>18500000</v>
      </c>
      <c r="D4" s="369">
        <f>D6+D36</f>
        <v>8569515.2300000004</v>
      </c>
      <c r="E4" s="370">
        <f>D4/B4</f>
        <v>1.181458893267785</v>
      </c>
      <c r="F4" s="371">
        <f>D4/C4</f>
        <v>0.46321703945945947</v>
      </c>
    </row>
    <row r="5" spans="1:6" ht="15.75" thickBot="1">
      <c r="A5" s="372"/>
      <c r="B5" s="373"/>
      <c r="C5" s="373"/>
      <c r="D5" s="373"/>
      <c r="E5" s="374"/>
      <c r="F5" s="375"/>
    </row>
    <row r="6" spans="1:6" ht="17.25" thickBot="1">
      <c r="A6" s="376" t="s">
        <v>778</v>
      </c>
      <c r="B6" s="377">
        <f>B7+B9+B11+B17+B21+B27+B29+B33</f>
        <v>6473296.5920000002</v>
      </c>
      <c r="C6" s="377">
        <f>C7+C9+C11+C17+C21+C27+C29+C33</f>
        <v>16931000</v>
      </c>
      <c r="D6" s="377">
        <f>D7+D9+D11+D17+D21+D27+D29+D33</f>
        <v>7614509.3799999999</v>
      </c>
      <c r="E6" s="378">
        <f t="shared" ref="E6:E11" si="0">D6/B6</f>
        <v>1.1762954580839635</v>
      </c>
      <c r="F6" s="371">
        <f t="shared" ref="F6:F11" si="1">D6/C6</f>
        <v>0.44973772252081978</v>
      </c>
    </row>
    <row r="7" spans="1:6" ht="17.25" thickBot="1">
      <c r="A7" s="379" t="s">
        <v>779</v>
      </c>
      <c r="B7" s="377">
        <v>840244.5</v>
      </c>
      <c r="C7" s="377">
        <v>652000</v>
      </c>
      <c r="D7" s="377">
        <f>D8</f>
        <v>1070350.73</v>
      </c>
      <c r="E7" s="378">
        <f t="shared" si="0"/>
        <v>1.2738562763576553</v>
      </c>
      <c r="F7" s="371">
        <f t="shared" si="1"/>
        <v>1.6416422239263804</v>
      </c>
    </row>
    <row r="8" spans="1:6" ht="27" thickBot="1">
      <c r="A8" s="380" t="s">
        <v>780</v>
      </c>
      <c r="B8" s="381">
        <v>840244.5</v>
      </c>
      <c r="C8" s="381">
        <v>652000</v>
      </c>
      <c r="D8" s="381">
        <v>1070350.73</v>
      </c>
      <c r="E8" s="382">
        <f t="shared" si="0"/>
        <v>1.2738562763576553</v>
      </c>
      <c r="F8" s="375">
        <f t="shared" si="1"/>
        <v>1.6416422239263804</v>
      </c>
    </row>
    <row r="9" spans="1:6" ht="17.25" thickBot="1">
      <c r="A9" s="379" t="s">
        <v>781</v>
      </c>
      <c r="B9" s="377">
        <v>497133.81</v>
      </c>
      <c r="C9" s="377">
        <v>1250000</v>
      </c>
      <c r="D9" s="377">
        <f>D10</f>
        <v>737152.65</v>
      </c>
      <c r="E9" s="378">
        <f t="shared" si="0"/>
        <v>1.4828053034654796</v>
      </c>
      <c r="F9" s="371">
        <f t="shared" si="1"/>
        <v>0.58972212000000002</v>
      </c>
    </row>
    <row r="10" spans="1:6" ht="15.75" thickBot="1">
      <c r="A10" s="383" t="s">
        <v>782</v>
      </c>
      <c r="B10" s="381">
        <v>497133.81</v>
      </c>
      <c r="C10" s="381">
        <v>1250000</v>
      </c>
      <c r="D10" s="381">
        <v>737152.65</v>
      </c>
      <c r="E10" s="382">
        <f t="shared" si="0"/>
        <v>1.4828053034654796</v>
      </c>
      <c r="F10" s="375">
        <f t="shared" si="1"/>
        <v>0.58972212000000002</v>
      </c>
    </row>
    <row r="11" spans="1:6" ht="17.25" thickBot="1">
      <c r="A11" s="379" t="s">
        <v>783</v>
      </c>
      <c r="B11" s="377">
        <f>B13+B14+B15+B16</f>
        <v>676428.68200000003</v>
      </c>
      <c r="C11" s="377">
        <f>C13+C14+C15+C16</f>
        <v>2462000</v>
      </c>
      <c r="D11" s="377">
        <f>D12+D13+D14+D15+D16</f>
        <v>518621.38</v>
      </c>
      <c r="E11" s="378">
        <f t="shared" si="0"/>
        <v>0.76670518829359746</v>
      </c>
      <c r="F11" s="371">
        <f t="shared" si="1"/>
        <v>0.2106504386677498</v>
      </c>
    </row>
    <row r="12" spans="1:6" ht="15.75" thickBot="1">
      <c r="A12" s="991"/>
      <c r="B12" s="992">
        <v>0</v>
      </c>
      <c r="C12" s="992">
        <v>0</v>
      </c>
      <c r="D12" s="992">
        <v>55198.83</v>
      </c>
      <c r="E12" s="993">
        <v>0</v>
      </c>
      <c r="F12" s="994">
        <v>0</v>
      </c>
    </row>
    <row r="13" spans="1:6" ht="27" thickBot="1">
      <c r="A13" s="384" t="s">
        <v>784</v>
      </c>
      <c r="B13" s="381">
        <v>0</v>
      </c>
      <c r="C13" s="381">
        <v>137000</v>
      </c>
      <c r="D13" s="381">
        <v>3252.65</v>
      </c>
      <c r="E13" s="382">
        <v>0</v>
      </c>
      <c r="F13" s="375">
        <f t="shared" ref="F13:F21" si="2">D13/C13</f>
        <v>2.3741970802919708E-2</v>
      </c>
    </row>
    <row r="14" spans="1:6" ht="15.75" thickBot="1">
      <c r="A14" s="383" t="s">
        <v>785</v>
      </c>
      <c r="B14" s="381">
        <v>346326.09</v>
      </c>
      <c r="C14" s="381">
        <v>1203000</v>
      </c>
      <c r="D14" s="381">
        <v>196616.48</v>
      </c>
      <c r="E14" s="382">
        <f t="shared" ref="E14:E21" si="3">D14/B14</f>
        <v>0.56772067042364605</v>
      </c>
      <c r="F14" s="375">
        <f t="shared" si="2"/>
        <v>0.16343847049044058</v>
      </c>
    </row>
    <row r="15" spans="1:6" ht="15.75" thickBot="1">
      <c r="A15" s="383" t="s">
        <v>786</v>
      </c>
      <c r="B15" s="381">
        <v>101864.46</v>
      </c>
      <c r="C15" s="381">
        <v>492000</v>
      </c>
      <c r="D15" s="381">
        <v>57820.7</v>
      </c>
      <c r="E15" s="382">
        <f t="shared" si="3"/>
        <v>0.56762387981048534</v>
      </c>
      <c r="F15" s="375">
        <f t="shared" si="2"/>
        <v>0.11752174796747968</v>
      </c>
    </row>
    <row r="16" spans="1:6" ht="27" thickBot="1">
      <c r="A16" s="384" t="s">
        <v>787</v>
      </c>
      <c r="B16" s="381">
        <v>228238.13200000001</v>
      </c>
      <c r="C16" s="381">
        <v>630000</v>
      </c>
      <c r="D16" s="381">
        <v>205732.72</v>
      </c>
      <c r="E16" s="382">
        <f t="shared" si="3"/>
        <v>0.90139503945817423</v>
      </c>
      <c r="F16" s="375">
        <f t="shared" si="2"/>
        <v>0.32655987301587303</v>
      </c>
    </row>
    <row r="17" spans="1:6" ht="17.25" thickBot="1">
      <c r="A17" s="379" t="s">
        <v>788</v>
      </c>
      <c r="B17" s="377">
        <f>B18+B19+B20</f>
        <v>489489.12999999995</v>
      </c>
      <c r="C17" s="377">
        <f>C18+C19+C20</f>
        <v>2315000</v>
      </c>
      <c r="D17" s="377">
        <f>D18+D19+D20</f>
        <v>785664.78</v>
      </c>
      <c r="E17" s="378">
        <f t="shared" si="3"/>
        <v>1.6050709440677469</v>
      </c>
      <c r="F17" s="371">
        <f t="shared" si="2"/>
        <v>0.33938003455723542</v>
      </c>
    </row>
    <row r="18" spans="1:6" ht="15.75" thickBot="1">
      <c r="A18" s="383" t="s">
        <v>789</v>
      </c>
      <c r="B18" s="381">
        <v>267513.34999999998</v>
      </c>
      <c r="C18" s="381">
        <v>826000</v>
      </c>
      <c r="D18" s="381">
        <v>181270.16</v>
      </c>
      <c r="E18" s="382">
        <f t="shared" si="3"/>
        <v>0.67761164069008151</v>
      </c>
      <c r="F18" s="375">
        <f t="shared" si="2"/>
        <v>0.2194553995157385</v>
      </c>
    </row>
    <row r="19" spans="1:6" ht="15.75" thickBot="1">
      <c r="A19" s="380" t="s">
        <v>790</v>
      </c>
      <c r="B19" s="381">
        <v>203224.23</v>
      </c>
      <c r="C19" s="381">
        <v>1430000</v>
      </c>
      <c r="D19" s="381">
        <v>591644.42000000004</v>
      </c>
      <c r="E19" s="382">
        <f t="shared" si="3"/>
        <v>2.9112887769337346</v>
      </c>
      <c r="F19" s="375">
        <f t="shared" si="2"/>
        <v>0.41373735664335665</v>
      </c>
    </row>
    <row r="20" spans="1:6" ht="27" thickBot="1">
      <c r="A20" s="384" t="s">
        <v>791</v>
      </c>
      <c r="B20" s="381">
        <v>18751.55</v>
      </c>
      <c r="C20" s="381">
        <v>59000</v>
      </c>
      <c r="D20" s="381">
        <v>12750.2</v>
      </c>
      <c r="E20" s="382">
        <f t="shared" si="3"/>
        <v>0.67995445709821323</v>
      </c>
      <c r="F20" s="375">
        <f t="shared" si="2"/>
        <v>0.21610508474576273</v>
      </c>
    </row>
    <row r="21" spans="1:6" ht="27" thickBot="1">
      <c r="A21" s="385" t="s">
        <v>792</v>
      </c>
      <c r="B21" s="377">
        <f>B22+B23+B24+B25+B26</f>
        <v>616790.63</v>
      </c>
      <c r="C21" s="377">
        <f>C22+C23+C24+C25+C26</f>
        <v>1423000</v>
      </c>
      <c r="D21" s="377">
        <f>D22+D23+D24+D25+D26</f>
        <v>465764.75</v>
      </c>
      <c r="E21" s="378">
        <f t="shared" si="3"/>
        <v>0.75514238924154864</v>
      </c>
      <c r="F21" s="371">
        <f t="shared" si="2"/>
        <v>0.32731184118060436</v>
      </c>
    </row>
    <row r="22" spans="1:6" ht="15.75" thickBot="1">
      <c r="A22" s="383" t="s">
        <v>793</v>
      </c>
      <c r="B22" s="381">
        <v>300997.51</v>
      </c>
      <c r="C22" s="381">
        <v>270000</v>
      </c>
      <c r="D22" s="381">
        <v>0</v>
      </c>
      <c r="E22" s="382">
        <v>0</v>
      </c>
      <c r="F22" s="375">
        <v>0</v>
      </c>
    </row>
    <row r="23" spans="1:6" ht="15.75" thickBot="1">
      <c r="A23" s="383" t="s">
        <v>794</v>
      </c>
      <c r="B23" s="381">
        <v>28783.360000000001</v>
      </c>
      <c r="C23" s="381">
        <v>264000</v>
      </c>
      <c r="D23" s="381">
        <v>26900.33</v>
      </c>
      <c r="E23" s="382">
        <f>D23/B23</f>
        <v>0.93457921521323439</v>
      </c>
      <c r="F23" s="375">
        <f>D23/C23</f>
        <v>0.10189518939393941</v>
      </c>
    </row>
    <row r="24" spans="1:6" ht="15.75" thickBot="1">
      <c r="A24" s="383" t="s">
        <v>795</v>
      </c>
      <c r="B24" s="381">
        <v>0</v>
      </c>
      <c r="C24" s="381">
        <v>40000</v>
      </c>
      <c r="D24" s="381">
        <v>0</v>
      </c>
      <c r="E24" s="382">
        <v>0</v>
      </c>
      <c r="F24" s="375">
        <v>0</v>
      </c>
    </row>
    <row r="25" spans="1:6" ht="15.75" thickBot="1">
      <c r="A25" s="383" t="s">
        <v>796</v>
      </c>
      <c r="B25" s="381">
        <v>160461.66</v>
      </c>
      <c r="C25" s="381">
        <v>430000</v>
      </c>
      <c r="D25" s="381">
        <v>220623.94</v>
      </c>
      <c r="E25" s="382">
        <f>D25/B25</f>
        <v>1.3749324293416882</v>
      </c>
      <c r="F25" s="375">
        <f t="shared" ref="F25:F37" si="4">D25/C25</f>
        <v>0.51307893023255813</v>
      </c>
    </row>
    <row r="26" spans="1:6" ht="27" thickBot="1">
      <c r="A26" s="384" t="s">
        <v>797</v>
      </c>
      <c r="B26" s="381">
        <v>126548.1</v>
      </c>
      <c r="C26" s="381">
        <v>419000</v>
      </c>
      <c r="D26" s="381">
        <v>218240.48</v>
      </c>
      <c r="E26" s="382">
        <f>D26/B26</f>
        <v>1.7245654419149714</v>
      </c>
      <c r="F26" s="375">
        <f t="shared" si="4"/>
        <v>0.52086033412887833</v>
      </c>
    </row>
    <row r="27" spans="1:6" ht="17.25" thickBot="1">
      <c r="A27" s="379" t="s">
        <v>798</v>
      </c>
      <c r="B27" s="377">
        <v>0</v>
      </c>
      <c r="C27" s="377">
        <v>13000</v>
      </c>
      <c r="D27" s="377">
        <f>D28</f>
        <v>2000</v>
      </c>
      <c r="E27" s="378">
        <v>0</v>
      </c>
      <c r="F27" s="371">
        <f t="shared" si="4"/>
        <v>0.15384615384615385</v>
      </c>
    </row>
    <row r="28" spans="1:6" ht="15.75" thickBot="1">
      <c r="A28" s="384" t="s">
        <v>799</v>
      </c>
      <c r="B28" s="381">
        <v>0</v>
      </c>
      <c r="C28" s="381">
        <v>13000</v>
      </c>
      <c r="D28" s="381">
        <v>2000</v>
      </c>
      <c r="E28" s="382">
        <v>0</v>
      </c>
      <c r="F28" s="375">
        <f t="shared" si="4"/>
        <v>0.15384615384615385</v>
      </c>
    </row>
    <row r="29" spans="1:6" ht="27" thickBot="1">
      <c r="A29" s="385" t="s">
        <v>800</v>
      </c>
      <c r="B29" s="377">
        <f>B30+B31+B32</f>
        <v>1159260.4300000002</v>
      </c>
      <c r="C29" s="377">
        <f>C30+C31+C32</f>
        <v>2461000</v>
      </c>
      <c r="D29" s="377">
        <f>D30+D31+D32</f>
        <v>1165750.1600000001</v>
      </c>
      <c r="E29" s="378">
        <f t="shared" ref="E29:E37" si="5">D29/B29</f>
        <v>1.0055981639949532</v>
      </c>
      <c r="F29" s="371">
        <f t="shared" si="4"/>
        <v>0.47368962210483551</v>
      </c>
    </row>
    <row r="30" spans="1:6" ht="15.75" thickBot="1">
      <c r="A30" s="383" t="s">
        <v>801</v>
      </c>
      <c r="B30" s="381">
        <v>791301.41</v>
      </c>
      <c r="C30" s="381">
        <v>1511000</v>
      </c>
      <c r="D30" s="381">
        <v>793456.3</v>
      </c>
      <c r="E30" s="382">
        <f t="shared" si="5"/>
        <v>1.0027232227477012</v>
      </c>
      <c r="F30" s="375">
        <f t="shared" si="4"/>
        <v>0.52511998676373262</v>
      </c>
    </row>
    <row r="31" spans="1:6" ht="15.75" thickBot="1">
      <c r="A31" s="383" t="s">
        <v>802</v>
      </c>
      <c r="B31" s="381">
        <v>339809.02</v>
      </c>
      <c r="C31" s="381">
        <v>848000</v>
      </c>
      <c r="D31" s="381">
        <v>327046.36</v>
      </c>
      <c r="E31" s="382">
        <f t="shared" si="5"/>
        <v>0.96244166796984953</v>
      </c>
      <c r="F31" s="375">
        <f t="shared" si="4"/>
        <v>0.38566787735849056</v>
      </c>
    </row>
    <row r="32" spans="1:6" ht="27" thickBot="1">
      <c r="A32" s="384" t="s">
        <v>803</v>
      </c>
      <c r="B32" s="381">
        <v>28150</v>
      </c>
      <c r="C32" s="381">
        <v>102000</v>
      </c>
      <c r="D32" s="381">
        <v>45247.5</v>
      </c>
      <c r="E32" s="382">
        <f t="shared" si="5"/>
        <v>1.6073712255772648</v>
      </c>
      <c r="F32" s="375">
        <f t="shared" si="4"/>
        <v>0.44360294117647059</v>
      </c>
    </row>
    <row r="33" spans="1:6" ht="17.25" thickBot="1">
      <c r="A33" s="379" t="s">
        <v>804</v>
      </c>
      <c r="B33" s="377">
        <f>B34+B35</f>
        <v>2193949.41</v>
      </c>
      <c r="C33" s="377">
        <f>C34+C35</f>
        <v>6355000</v>
      </c>
      <c r="D33" s="377">
        <f>D34+D35</f>
        <v>2869204.9299999997</v>
      </c>
      <c r="E33" s="378">
        <f t="shared" si="5"/>
        <v>1.307780807033285</v>
      </c>
      <c r="F33" s="371">
        <f t="shared" si="4"/>
        <v>0.4514877938630999</v>
      </c>
    </row>
    <row r="34" spans="1:6" ht="27" thickBot="1">
      <c r="A34" s="384" t="s">
        <v>805</v>
      </c>
      <c r="B34" s="381">
        <v>1730832.6</v>
      </c>
      <c r="C34" s="381">
        <v>5527000</v>
      </c>
      <c r="D34" s="381">
        <v>2456648.71</v>
      </c>
      <c r="E34" s="382">
        <f t="shared" si="5"/>
        <v>1.4193450654904465</v>
      </c>
      <c r="F34" s="375">
        <f t="shared" si="4"/>
        <v>0.44448140220734578</v>
      </c>
    </row>
    <row r="35" spans="1:6" ht="15.75" thickBot="1">
      <c r="A35" s="383" t="s">
        <v>806</v>
      </c>
      <c r="B35" s="381">
        <v>463116.81</v>
      </c>
      <c r="C35" s="381">
        <v>828000</v>
      </c>
      <c r="D35" s="381">
        <v>412556.22</v>
      </c>
      <c r="E35" s="382">
        <f t="shared" si="5"/>
        <v>0.89082540536587296</v>
      </c>
      <c r="F35" s="375">
        <f t="shared" si="4"/>
        <v>0.49825630434782603</v>
      </c>
    </row>
    <row r="36" spans="1:6" ht="17.25" thickBot="1">
      <c r="A36" s="379" t="s">
        <v>807</v>
      </c>
      <c r="B36" s="377">
        <v>780036.79</v>
      </c>
      <c r="C36" s="377">
        <v>1569000</v>
      </c>
      <c r="D36" s="377">
        <f>D37</f>
        <v>955005.85</v>
      </c>
      <c r="E36" s="378">
        <f t="shared" si="5"/>
        <v>1.2243087277973133</v>
      </c>
      <c r="F36" s="371">
        <f t="shared" si="4"/>
        <v>0.60867166985340981</v>
      </c>
    </row>
    <row r="37" spans="1:6" ht="27" thickBot="1">
      <c r="A37" s="384" t="s">
        <v>808</v>
      </c>
      <c r="B37" s="381">
        <v>780036.79</v>
      </c>
      <c r="C37" s="381">
        <v>1569000</v>
      </c>
      <c r="D37" s="381">
        <v>955005.85</v>
      </c>
      <c r="E37" s="382">
        <f t="shared" si="5"/>
        <v>1.2243087277973133</v>
      </c>
      <c r="F37" s="375">
        <f t="shared" si="4"/>
        <v>0.60867166985340981</v>
      </c>
    </row>
    <row r="38" spans="1:6">
      <c r="B38" s="274"/>
      <c r="C38" s="274"/>
      <c r="D38" s="274"/>
      <c r="E38" s="274"/>
      <c r="F38" s="274"/>
    </row>
    <row r="39" spans="1:6">
      <c r="B39" s="274"/>
      <c r="C39" s="274"/>
      <c r="D39" s="274"/>
      <c r="E39" s="274"/>
      <c r="F39" s="274"/>
    </row>
    <row r="40" spans="1:6">
      <c r="B40" s="274"/>
      <c r="C40" s="274"/>
      <c r="D40" s="274"/>
      <c r="E40" s="274"/>
      <c r="F40" s="274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81"/>
  <sheetViews>
    <sheetView topLeftCell="A646" zoomScaleNormal="100" workbookViewId="0">
      <selection activeCell="H239" sqref="H239"/>
    </sheetView>
  </sheetViews>
  <sheetFormatPr defaultRowHeight="15"/>
  <cols>
    <col min="1" max="1" width="15.7109375" style="276" customWidth="1"/>
    <col min="2" max="2" width="8.7109375" style="276" customWidth="1"/>
    <col min="3" max="3" width="44.42578125" style="276" customWidth="1"/>
    <col min="4" max="4" width="19.140625" style="276" customWidth="1"/>
    <col min="5" max="5" width="22.140625" style="276" customWidth="1"/>
    <col min="6" max="6" width="12.85546875" style="276" customWidth="1"/>
    <col min="8" max="8" width="13.28515625" customWidth="1"/>
    <col min="9" max="9" width="10" customWidth="1"/>
  </cols>
  <sheetData>
    <row r="1" spans="1:10" ht="15.75" thickBot="1"/>
    <row r="2" spans="1:10" ht="15.75" thickBot="1">
      <c r="A2" s="1182" t="s">
        <v>253</v>
      </c>
      <c r="B2" s="1183"/>
      <c r="C2" s="1183"/>
      <c r="D2" s="1183"/>
      <c r="E2" s="1183"/>
      <c r="F2" s="989"/>
    </row>
    <row r="4" spans="1:10">
      <c r="A4" s="1184" t="s">
        <v>165</v>
      </c>
      <c r="B4" s="1184"/>
      <c r="C4" s="1184"/>
      <c r="D4" s="1184"/>
      <c r="E4" s="1184"/>
      <c r="F4" s="277"/>
    </row>
    <row r="5" spans="1:10">
      <c r="A5" s="1185"/>
      <c r="B5" s="1185"/>
      <c r="C5" s="1185"/>
      <c r="D5" s="1185"/>
      <c r="E5" s="1185"/>
      <c r="F5" s="285"/>
    </row>
    <row r="6" spans="1:10" ht="18" customHeight="1">
      <c r="A6" s="1186" t="s">
        <v>833</v>
      </c>
      <c r="B6" s="1186"/>
      <c r="C6" s="1186"/>
      <c r="D6" s="1186"/>
      <c r="E6" s="1186"/>
      <c r="F6" s="1164"/>
    </row>
    <row r="7" spans="1:10" ht="16.5" customHeight="1">
      <c r="A7" s="1186"/>
      <c r="B7" s="1186"/>
      <c r="C7" s="1186"/>
      <c r="D7" s="1186"/>
      <c r="E7" s="1186"/>
      <c r="F7" s="1164"/>
    </row>
    <row r="8" spans="1:10" ht="15.75" thickBot="1"/>
    <row r="9" spans="1:10" ht="42" customHeight="1">
      <c r="A9" s="395" t="s">
        <v>19</v>
      </c>
      <c r="B9" s="232" t="s">
        <v>0</v>
      </c>
      <c r="C9" s="233" t="s">
        <v>20</v>
      </c>
      <c r="D9" s="396" t="s">
        <v>666</v>
      </c>
      <c r="E9" s="396" t="s">
        <v>707</v>
      </c>
      <c r="F9" s="397" t="s">
        <v>549</v>
      </c>
      <c r="H9" s="2"/>
    </row>
    <row r="10" spans="1:10">
      <c r="A10" s="398">
        <v>1</v>
      </c>
      <c r="B10" s="399">
        <v>2</v>
      </c>
      <c r="C10" s="399">
        <v>3</v>
      </c>
      <c r="D10" s="399">
        <v>4</v>
      </c>
      <c r="E10" s="400">
        <v>5</v>
      </c>
      <c r="F10" s="401"/>
      <c r="H10" s="2"/>
    </row>
    <row r="11" spans="1:10" ht="23.25" customHeight="1">
      <c r="A11" s="402"/>
      <c r="B11" s="403"/>
      <c r="C11" s="404" t="s">
        <v>592</v>
      </c>
      <c r="D11" s="405">
        <f>D12+D62</f>
        <v>12242000</v>
      </c>
      <c r="E11" s="405">
        <f>E12+E62</f>
        <v>5852618.7100000009</v>
      </c>
      <c r="F11" s="406">
        <f>E11/D11</f>
        <v>0.47807700620813598</v>
      </c>
      <c r="H11" s="2"/>
    </row>
    <row r="12" spans="1:10" ht="20.25" customHeight="1">
      <c r="A12" s="407" t="s">
        <v>21</v>
      </c>
      <c r="B12" s="408">
        <v>1005</v>
      </c>
      <c r="C12" s="409" t="s">
        <v>22</v>
      </c>
      <c r="D12" s="410">
        <f>D14</f>
        <v>713000</v>
      </c>
      <c r="E12" s="410">
        <f>E14</f>
        <v>328347.49</v>
      </c>
      <c r="F12" s="411">
        <f>E12/D12</f>
        <v>0.46051541374474053</v>
      </c>
      <c r="H12" s="2"/>
      <c r="J12" s="22"/>
    </row>
    <row r="13" spans="1:10" ht="18">
      <c r="A13" s="412"/>
      <c r="B13" s="413"/>
      <c r="C13" s="414"/>
      <c r="D13" s="415"/>
      <c r="E13" s="415"/>
      <c r="F13" s="145"/>
      <c r="H13" s="2"/>
    </row>
    <row r="14" spans="1:10" ht="22.5" customHeight="1">
      <c r="A14" s="416" t="s">
        <v>23</v>
      </c>
      <c r="B14" s="417">
        <v>1001</v>
      </c>
      <c r="C14" s="418" t="s">
        <v>314</v>
      </c>
      <c r="D14" s="419">
        <f>D16+D44+D55</f>
        <v>713000</v>
      </c>
      <c r="E14" s="420">
        <f>E16+E44+E55</f>
        <v>328347.49</v>
      </c>
      <c r="F14" s="192">
        <f>E14/D14</f>
        <v>0.46051541374474053</v>
      </c>
      <c r="H14" s="2"/>
    </row>
    <row r="15" spans="1:10" ht="15.75" customHeight="1">
      <c r="A15" s="79"/>
      <c r="B15" s="421"/>
      <c r="C15" s="422"/>
      <c r="D15" s="423"/>
      <c r="E15" s="424"/>
      <c r="F15" s="147"/>
      <c r="H15" s="11"/>
    </row>
    <row r="16" spans="1:10" ht="27" customHeight="1">
      <c r="A16" s="425" t="s">
        <v>25</v>
      </c>
      <c r="B16" s="426" t="s">
        <v>315</v>
      </c>
      <c r="C16" s="427" t="s">
        <v>393</v>
      </c>
      <c r="D16" s="428">
        <v>700000</v>
      </c>
      <c r="E16" s="429">
        <f>E20</f>
        <v>310729.20999999996</v>
      </c>
      <c r="F16" s="430">
        <f>E16/D16</f>
        <v>0.44389887142857137</v>
      </c>
      <c r="H16" s="2"/>
    </row>
    <row r="17" spans="1:8" ht="29.25" customHeight="1">
      <c r="A17" s="431" t="s">
        <v>394</v>
      </c>
      <c r="B17" s="432" t="s">
        <v>425</v>
      </c>
      <c r="C17" s="433" t="s">
        <v>395</v>
      </c>
      <c r="D17" s="434">
        <v>700000</v>
      </c>
      <c r="E17" s="435">
        <f>E16</f>
        <v>310729.20999999996</v>
      </c>
      <c r="F17" s="436">
        <f>E17/D17</f>
        <v>0.44389887142857137</v>
      </c>
      <c r="H17" s="2"/>
    </row>
    <row r="18" spans="1:8" ht="19.5" customHeight="1">
      <c r="A18" s="431" t="s">
        <v>594</v>
      </c>
      <c r="B18" s="432" t="s">
        <v>46</v>
      </c>
      <c r="C18" s="433" t="s">
        <v>595</v>
      </c>
      <c r="D18" s="434">
        <v>700000</v>
      </c>
      <c r="E18" s="435">
        <f>E20</f>
        <v>310729.20999999996</v>
      </c>
      <c r="F18" s="436">
        <f>E18/D18</f>
        <v>0.44389887142857137</v>
      </c>
      <c r="H18" s="2"/>
    </row>
    <row r="19" spans="1:8" ht="12.75" customHeight="1">
      <c r="A19" s="259"/>
      <c r="B19" s="437"/>
      <c r="C19" s="438"/>
      <c r="D19" s="439"/>
      <c r="E19" s="440"/>
      <c r="F19" s="441"/>
    </row>
    <row r="20" spans="1:8" ht="16.5" customHeight="1">
      <c r="A20" s="259"/>
      <c r="B20" s="437">
        <v>32</v>
      </c>
      <c r="C20" s="438" t="s">
        <v>30</v>
      </c>
      <c r="D20" s="439">
        <v>700000</v>
      </c>
      <c r="E20" s="440">
        <f>E21+E27+E37</f>
        <v>310729.20999999996</v>
      </c>
      <c r="F20" s="441">
        <f>E20/D20</f>
        <v>0.44389887142857137</v>
      </c>
    </row>
    <row r="21" spans="1:8" ht="16.5" customHeight="1">
      <c r="A21" s="442">
        <v>1</v>
      </c>
      <c r="B21" s="443">
        <v>322</v>
      </c>
      <c r="C21" s="444" t="s">
        <v>316</v>
      </c>
      <c r="D21" s="445"/>
      <c r="E21" s="446">
        <v>76854.990000000005</v>
      </c>
      <c r="F21" s="159"/>
    </row>
    <row r="22" spans="1:8" ht="16.5" customHeight="1">
      <c r="A22" s="442"/>
      <c r="B22" s="443">
        <v>3221</v>
      </c>
      <c r="C22" s="444" t="s">
        <v>721</v>
      </c>
      <c r="D22" s="445"/>
      <c r="E22" s="446">
        <v>11296.03</v>
      </c>
      <c r="F22" s="159"/>
    </row>
    <row r="23" spans="1:8" ht="16.5" customHeight="1">
      <c r="A23" s="442"/>
      <c r="B23" s="443">
        <v>3223</v>
      </c>
      <c r="C23" s="444" t="s">
        <v>469</v>
      </c>
      <c r="D23" s="445"/>
      <c r="E23" s="446">
        <v>61447.11</v>
      </c>
      <c r="F23" s="159"/>
    </row>
    <row r="24" spans="1:8" ht="16.5" customHeight="1">
      <c r="A24" s="442"/>
      <c r="B24" s="443">
        <v>3224</v>
      </c>
      <c r="C24" s="444" t="s">
        <v>726</v>
      </c>
      <c r="D24" s="445"/>
      <c r="E24" s="446">
        <v>1171.47</v>
      </c>
      <c r="F24" s="159"/>
    </row>
    <row r="25" spans="1:8" ht="16.5" customHeight="1">
      <c r="A25" s="442"/>
      <c r="B25" s="443">
        <v>3227</v>
      </c>
      <c r="C25" s="444" t="s">
        <v>723</v>
      </c>
      <c r="D25" s="445"/>
      <c r="E25" s="446">
        <v>2940.38</v>
      </c>
      <c r="F25" s="159"/>
    </row>
    <row r="26" spans="1:8" ht="16.5" customHeight="1">
      <c r="A26" s="442"/>
      <c r="B26" s="443"/>
      <c r="C26" s="444"/>
      <c r="D26" s="445"/>
      <c r="E26" s="446"/>
      <c r="F26" s="159"/>
    </row>
    <row r="27" spans="1:8" ht="16.5" customHeight="1">
      <c r="A27" s="442">
        <v>2</v>
      </c>
      <c r="B27" s="443">
        <v>323</v>
      </c>
      <c r="C27" s="444" t="s">
        <v>33</v>
      </c>
      <c r="D27" s="445"/>
      <c r="E27" s="446">
        <v>195916.44</v>
      </c>
      <c r="F27" s="159"/>
    </row>
    <row r="28" spans="1:8" ht="16.5" customHeight="1">
      <c r="A28" s="442"/>
      <c r="B28" s="443">
        <v>3231</v>
      </c>
      <c r="C28" s="444" t="s">
        <v>724</v>
      </c>
      <c r="D28" s="445"/>
      <c r="E28" s="446">
        <v>16846.93</v>
      </c>
      <c r="F28" s="159"/>
    </row>
    <row r="29" spans="1:8" ht="16.5" customHeight="1">
      <c r="A29" s="442"/>
      <c r="B29" s="443">
        <v>3232</v>
      </c>
      <c r="C29" s="444" t="s">
        <v>725</v>
      </c>
      <c r="D29" s="445"/>
      <c r="E29" s="446">
        <v>3851.55</v>
      </c>
      <c r="F29" s="159"/>
    </row>
    <row r="30" spans="1:8" ht="16.5" customHeight="1">
      <c r="A30" s="442"/>
      <c r="B30" s="443">
        <v>3233</v>
      </c>
      <c r="C30" s="444" t="s">
        <v>472</v>
      </c>
      <c r="D30" s="445"/>
      <c r="E30" s="446">
        <v>17164.93</v>
      </c>
      <c r="F30" s="159"/>
    </row>
    <row r="31" spans="1:8" ht="16.5" customHeight="1">
      <c r="A31" s="442"/>
      <c r="B31" s="443">
        <v>3234</v>
      </c>
      <c r="C31" s="444" t="s">
        <v>473</v>
      </c>
      <c r="D31" s="445"/>
      <c r="E31" s="446">
        <v>3939.62</v>
      </c>
      <c r="F31" s="159"/>
    </row>
    <row r="32" spans="1:8" ht="16.5" customHeight="1">
      <c r="A32" s="442"/>
      <c r="B32" s="443">
        <v>3235</v>
      </c>
      <c r="C32" s="180" t="s">
        <v>474</v>
      </c>
      <c r="D32" s="444"/>
      <c r="E32" s="445">
        <v>49137.34</v>
      </c>
      <c r="F32" s="447"/>
      <c r="G32" s="363"/>
    </row>
    <row r="33" spans="1:7" ht="16.5" customHeight="1">
      <c r="A33" s="442"/>
      <c r="B33" s="443">
        <v>3237</v>
      </c>
      <c r="C33" s="180" t="s">
        <v>476</v>
      </c>
      <c r="D33" s="444"/>
      <c r="E33" s="445">
        <v>34675.449999999997</v>
      </c>
      <c r="F33" s="447"/>
      <c r="G33" s="363"/>
    </row>
    <row r="34" spans="1:7" ht="16.5" customHeight="1">
      <c r="A34" s="442"/>
      <c r="B34" s="443">
        <v>3238</v>
      </c>
      <c r="C34" s="180" t="s">
        <v>477</v>
      </c>
      <c r="D34" s="444"/>
      <c r="E34" s="445">
        <v>9992.08</v>
      </c>
      <c r="F34" s="447"/>
      <c r="G34" s="363"/>
    </row>
    <row r="35" spans="1:7" ht="16.5" customHeight="1">
      <c r="A35" s="442"/>
      <c r="B35" s="443">
        <v>3239</v>
      </c>
      <c r="C35" s="180" t="s">
        <v>478</v>
      </c>
      <c r="D35" s="444"/>
      <c r="E35" s="445">
        <v>60308.51</v>
      </c>
      <c r="F35" s="447"/>
      <c r="G35" s="363"/>
    </row>
    <row r="36" spans="1:7" ht="16.5" customHeight="1">
      <c r="A36" s="442"/>
      <c r="B36" s="443"/>
      <c r="C36" s="444"/>
      <c r="D36" s="445"/>
      <c r="E36" s="446"/>
      <c r="F36" s="159"/>
    </row>
    <row r="37" spans="1:7" ht="16.149999999999999" customHeight="1">
      <c r="A37" s="442">
        <v>3</v>
      </c>
      <c r="B37" s="443">
        <v>329</v>
      </c>
      <c r="C37" s="444" t="s">
        <v>34</v>
      </c>
      <c r="D37" s="445"/>
      <c r="E37" s="446">
        <v>37957.78</v>
      </c>
      <c r="F37" s="159"/>
      <c r="G37" s="7"/>
    </row>
    <row r="38" spans="1:7" ht="16.149999999999999" customHeight="1">
      <c r="A38" s="442"/>
      <c r="B38" s="443">
        <v>3291</v>
      </c>
      <c r="C38" s="444" t="s">
        <v>727</v>
      </c>
      <c r="D38" s="445"/>
      <c r="E38" s="446">
        <v>17240.09</v>
      </c>
      <c r="F38" s="159"/>
      <c r="G38" s="7"/>
    </row>
    <row r="39" spans="1:7" ht="16.149999999999999" customHeight="1">
      <c r="A39" s="442"/>
      <c r="B39" s="443">
        <v>3293</v>
      </c>
      <c r="C39" s="444" t="s">
        <v>479</v>
      </c>
      <c r="D39" s="445"/>
      <c r="E39" s="446">
        <v>13406.67</v>
      </c>
      <c r="F39" s="159"/>
      <c r="G39" s="7"/>
    </row>
    <row r="40" spans="1:7" ht="16.149999999999999" customHeight="1">
      <c r="A40" s="442"/>
      <c r="B40" s="443">
        <v>3295</v>
      </c>
      <c r="C40" s="444" t="s">
        <v>480</v>
      </c>
      <c r="D40" s="445"/>
      <c r="E40" s="446">
        <v>23.89</v>
      </c>
      <c r="F40" s="159"/>
      <c r="G40" s="7"/>
    </row>
    <row r="41" spans="1:7" ht="16.149999999999999" customHeight="1">
      <c r="A41" s="442"/>
      <c r="B41" s="443">
        <v>3296</v>
      </c>
      <c r="C41" s="444" t="s">
        <v>538</v>
      </c>
      <c r="D41" s="445"/>
      <c r="E41" s="446">
        <v>5000</v>
      </c>
      <c r="F41" s="159"/>
      <c r="G41" s="7"/>
    </row>
    <row r="42" spans="1:7" ht="16.149999999999999" customHeight="1">
      <c r="A42" s="442"/>
      <c r="B42" s="443">
        <v>3299</v>
      </c>
      <c r="C42" s="444" t="s">
        <v>35</v>
      </c>
      <c r="D42" s="445"/>
      <c r="E42" s="446">
        <v>2287.13</v>
      </c>
      <c r="F42" s="159"/>
      <c r="G42" s="7"/>
    </row>
    <row r="43" spans="1:7" ht="16.5" customHeight="1">
      <c r="A43" s="442"/>
      <c r="B43" s="443"/>
      <c r="C43" s="444"/>
      <c r="D43" s="445"/>
      <c r="E43" s="446"/>
      <c r="F43" s="159"/>
      <c r="G43" s="7"/>
    </row>
    <row r="44" spans="1:7" ht="21" customHeight="1">
      <c r="A44" s="448" t="s">
        <v>25</v>
      </c>
      <c r="B44" s="426" t="s">
        <v>338</v>
      </c>
      <c r="C44" s="427" t="s">
        <v>47</v>
      </c>
      <c r="D44" s="428">
        <f>D48+D51</f>
        <v>10000</v>
      </c>
      <c r="E44" s="428">
        <v>17618.28</v>
      </c>
      <c r="F44" s="449">
        <f>E44/D44</f>
        <v>1.7618279999999999</v>
      </c>
      <c r="G44" s="268"/>
    </row>
    <row r="45" spans="1:7" ht="30" customHeight="1">
      <c r="A45" s="450" t="s">
        <v>394</v>
      </c>
      <c r="B45" s="432" t="s">
        <v>425</v>
      </c>
      <c r="C45" s="433" t="s">
        <v>395</v>
      </c>
      <c r="D45" s="434">
        <f>D44</f>
        <v>10000</v>
      </c>
      <c r="E45" s="434">
        <v>17618.28</v>
      </c>
      <c r="F45" s="451">
        <f>E45/D45</f>
        <v>1.7618279999999999</v>
      </c>
      <c r="G45" s="268"/>
    </row>
    <row r="46" spans="1:7" ht="18.75" customHeight="1">
      <c r="A46" s="450" t="s">
        <v>594</v>
      </c>
      <c r="B46" s="432" t="s">
        <v>46</v>
      </c>
      <c r="C46" s="433" t="s">
        <v>595</v>
      </c>
      <c r="D46" s="434">
        <v>10000</v>
      </c>
      <c r="E46" s="434">
        <v>17618.28</v>
      </c>
      <c r="F46" s="451">
        <f>E46/D46</f>
        <v>1.7618279999999999</v>
      </c>
      <c r="G46" s="268"/>
    </row>
    <row r="47" spans="1:7">
      <c r="A47" s="452"/>
      <c r="B47" s="453"/>
      <c r="C47" s="454"/>
      <c r="D47" s="455"/>
      <c r="E47" s="169"/>
      <c r="F47" s="118"/>
      <c r="G47" s="268"/>
    </row>
    <row r="48" spans="1:7">
      <c r="A48" s="456"/>
      <c r="B48" s="413">
        <v>34</v>
      </c>
      <c r="C48" s="457" t="s">
        <v>48</v>
      </c>
      <c r="D48" s="458">
        <v>8000</v>
      </c>
      <c r="E48" s="458">
        <v>0</v>
      </c>
      <c r="F48" s="459">
        <v>0</v>
      </c>
      <c r="G48" s="268"/>
    </row>
    <row r="49" spans="1:7" ht="15.6" customHeight="1">
      <c r="A49" s="460" t="s">
        <v>324</v>
      </c>
      <c r="B49" s="14">
        <v>343</v>
      </c>
      <c r="C49" s="20" t="s">
        <v>49</v>
      </c>
      <c r="D49" s="461"/>
      <c r="E49" s="169">
        <v>0</v>
      </c>
      <c r="F49" s="118"/>
      <c r="G49" s="268"/>
    </row>
    <row r="50" spans="1:7">
      <c r="A50" s="460"/>
      <c r="B50" s="14"/>
      <c r="C50" s="20"/>
      <c r="D50" s="461"/>
      <c r="E50" s="169"/>
      <c r="F50" s="118"/>
      <c r="G50" s="268"/>
    </row>
    <row r="51" spans="1:7">
      <c r="A51" s="460"/>
      <c r="B51" s="462">
        <v>32</v>
      </c>
      <c r="C51" s="463" t="s">
        <v>30</v>
      </c>
      <c r="D51" s="464">
        <v>2000</v>
      </c>
      <c r="E51" s="458">
        <f>E46</f>
        <v>17618.28</v>
      </c>
      <c r="F51" s="459">
        <f>E51/D51</f>
        <v>8.8091399999999993</v>
      </c>
      <c r="G51" s="268"/>
    </row>
    <row r="52" spans="1:7" ht="16.5" customHeight="1">
      <c r="A52" s="460" t="s">
        <v>325</v>
      </c>
      <c r="B52" s="14">
        <v>329</v>
      </c>
      <c r="C52" s="20" t="s">
        <v>35</v>
      </c>
      <c r="D52" s="461"/>
      <c r="E52" s="169">
        <f>E51</f>
        <v>17618.28</v>
      </c>
      <c r="F52" s="118"/>
      <c r="G52" s="268"/>
    </row>
    <row r="53" spans="1:7" ht="16.5" customHeight="1">
      <c r="A53" s="460"/>
      <c r="B53" s="14">
        <v>3296</v>
      </c>
      <c r="C53" s="20" t="s">
        <v>538</v>
      </c>
      <c r="D53" s="461"/>
      <c r="E53" s="169">
        <v>17618.28</v>
      </c>
      <c r="F53" s="118"/>
      <c r="G53" s="268"/>
    </row>
    <row r="54" spans="1:7" ht="15.75">
      <c r="A54" s="465"/>
      <c r="B54" s="466"/>
      <c r="C54" s="454"/>
      <c r="D54" s="455"/>
      <c r="E54" s="467"/>
      <c r="F54" s="126"/>
      <c r="G54" s="268"/>
    </row>
    <row r="55" spans="1:7" ht="22.9" customHeight="1">
      <c r="A55" s="425" t="s">
        <v>25</v>
      </c>
      <c r="B55" s="426" t="s">
        <v>166</v>
      </c>
      <c r="C55" s="427" t="s">
        <v>277</v>
      </c>
      <c r="D55" s="429">
        <v>3000</v>
      </c>
      <c r="E55" s="428">
        <v>0</v>
      </c>
      <c r="F55" s="449">
        <v>0</v>
      </c>
      <c r="G55" s="7"/>
    </row>
    <row r="56" spans="1:7" ht="32.25" customHeight="1">
      <c r="A56" s="431" t="s">
        <v>394</v>
      </c>
      <c r="B56" s="432" t="s">
        <v>425</v>
      </c>
      <c r="C56" s="433" t="s">
        <v>395</v>
      </c>
      <c r="D56" s="435">
        <v>3000</v>
      </c>
      <c r="E56" s="434">
        <v>0</v>
      </c>
      <c r="F56" s="451">
        <v>0</v>
      </c>
      <c r="G56" s="7"/>
    </row>
    <row r="57" spans="1:7" ht="19.5" customHeight="1">
      <c r="A57" s="431" t="s">
        <v>594</v>
      </c>
      <c r="B57" s="432" t="s">
        <v>46</v>
      </c>
      <c r="C57" s="433" t="s">
        <v>595</v>
      </c>
      <c r="D57" s="435">
        <v>3000</v>
      </c>
      <c r="E57" s="434">
        <v>0</v>
      </c>
      <c r="F57" s="451">
        <v>0</v>
      </c>
    </row>
    <row r="58" spans="1:7" ht="16.5" customHeight="1">
      <c r="A58" s="468"/>
      <c r="B58" s="469"/>
      <c r="C58" s="170"/>
      <c r="D58" s="461"/>
      <c r="E58" s="169"/>
      <c r="F58" s="118"/>
    </row>
    <row r="59" spans="1:7" ht="15" customHeight="1">
      <c r="A59" s="470"/>
      <c r="B59" s="413">
        <v>32</v>
      </c>
      <c r="C59" s="457" t="s">
        <v>30</v>
      </c>
      <c r="D59" s="464">
        <v>3000</v>
      </c>
      <c r="E59" s="458">
        <v>0</v>
      </c>
      <c r="F59" s="459">
        <v>0</v>
      </c>
    </row>
    <row r="60" spans="1:7" ht="15" customHeight="1">
      <c r="A60" s="471">
        <v>6</v>
      </c>
      <c r="B60" s="469">
        <v>329</v>
      </c>
      <c r="C60" s="170" t="s">
        <v>35</v>
      </c>
      <c r="D60" s="461"/>
      <c r="E60" s="169">
        <v>0</v>
      </c>
      <c r="F60" s="118"/>
    </row>
    <row r="61" spans="1:7" s="101" customFormat="1" ht="13.5" customHeight="1">
      <c r="A61" s="472"/>
      <c r="B61" s="473"/>
      <c r="C61" s="474"/>
      <c r="D61" s="475"/>
      <c r="E61" s="475"/>
      <c r="F61" s="476"/>
    </row>
    <row r="62" spans="1:7" ht="18" customHeight="1">
      <c r="A62" s="407" t="s">
        <v>51</v>
      </c>
      <c r="B62" s="477" t="s">
        <v>52</v>
      </c>
      <c r="C62" s="478" t="s">
        <v>53</v>
      </c>
      <c r="D62" s="479">
        <f>D64+D144+D291+D393+D442+D520+D592+D642</f>
        <v>11529000</v>
      </c>
      <c r="E62" s="479">
        <f>E64+E144+E291+E393+E442+E520+E592+E642</f>
        <v>5524271.2200000007</v>
      </c>
      <c r="F62" s="480">
        <f>E62/D62</f>
        <v>0.47916308613062719</v>
      </c>
    </row>
    <row r="63" spans="1:7" ht="16.5">
      <c r="A63" s="481"/>
      <c r="B63" s="482"/>
      <c r="C63" s="483"/>
      <c r="D63" s="484"/>
      <c r="E63" s="484"/>
      <c r="F63" s="485"/>
    </row>
    <row r="64" spans="1:7" ht="18.75" customHeight="1">
      <c r="A64" s="416" t="s">
        <v>23</v>
      </c>
      <c r="B64" s="417">
        <v>1002</v>
      </c>
      <c r="C64" s="418" t="s">
        <v>54</v>
      </c>
      <c r="D64" s="419">
        <f>D66+D128+D136</f>
        <v>3944000</v>
      </c>
      <c r="E64" s="419">
        <f>E66+E128+E136</f>
        <v>2219831.27</v>
      </c>
      <c r="F64" s="183">
        <f>E64/D64</f>
        <v>0.56283754310344825</v>
      </c>
    </row>
    <row r="65" spans="1:8">
      <c r="A65" s="486"/>
      <c r="B65" s="453"/>
      <c r="C65" s="454"/>
      <c r="D65" s="455"/>
      <c r="E65" s="455"/>
      <c r="F65" s="487"/>
    </row>
    <row r="66" spans="1:8" ht="29.45" customHeight="1">
      <c r="A66" s="488" t="s">
        <v>25</v>
      </c>
      <c r="B66" s="489" t="s">
        <v>55</v>
      </c>
      <c r="C66" s="490" t="s">
        <v>266</v>
      </c>
      <c r="D66" s="491">
        <v>3664000</v>
      </c>
      <c r="E66" s="491">
        <f>E67</f>
        <v>2048966.27</v>
      </c>
      <c r="F66" s="492">
        <f>E66/D66</f>
        <v>0.55921568504366814</v>
      </c>
    </row>
    <row r="67" spans="1:8" ht="31.5" customHeight="1">
      <c r="A67" s="431" t="s">
        <v>394</v>
      </c>
      <c r="B67" s="432" t="s">
        <v>426</v>
      </c>
      <c r="C67" s="433" t="s">
        <v>397</v>
      </c>
      <c r="D67" s="434">
        <f>D66</f>
        <v>3664000</v>
      </c>
      <c r="E67" s="434">
        <f>E74+E82+E114+E122</f>
        <v>2048966.27</v>
      </c>
      <c r="F67" s="451">
        <f>E67/D67</f>
        <v>0.55921568504366814</v>
      </c>
    </row>
    <row r="68" spans="1:8" ht="18" customHeight="1">
      <c r="A68" s="431" t="s">
        <v>594</v>
      </c>
      <c r="B68" s="432" t="s">
        <v>46</v>
      </c>
      <c r="C68" s="433" t="s">
        <v>595</v>
      </c>
      <c r="D68" s="434">
        <v>2519000</v>
      </c>
      <c r="E68" s="434">
        <f>1754073.27-223031.81</f>
        <v>1531041.46</v>
      </c>
      <c r="F68" s="451">
        <f>E68/D68</f>
        <v>0.60779732433505362</v>
      </c>
      <c r="H68" s="2"/>
    </row>
    <row r="69" spans="1:8" ht="18" customHeight="1">
      <c r="A69" s="431"/>
      <c r="B69" s="432" t="s">
        <v>76</v>
      </c>
      <c r="C69" s="433" t="s">
        <v>596</v>
      </c>
      <c r="D69" s="434">
        <v>18000</v>
      </c>
      <c r="E69" s="434">
        <v>18000</v>
      </c>
      <c r="F69" s="451">
        <f>E69/D69</f>
        <v>1</v>
      </c>
      <c r="H69" s="2"/>
    </row>
    <row r="70" spans="1:8" ht="18" customHeight="1">
      <c r="A70" s="431"/>
      <c r="B70" s="432" t="s">
        <v>208</v>
      </c>
      <c r="C70" s="433" t="s">
        <v>597</v>
      </c>
      <c r="D70" s="434">
        <v>1127000</v>
      </c>
      <c r="E70" s="434">
        <f>448390+51534.81</f>
        <v>499924.81</v>
      </c>
      <c r="F70" s="451">
        <f>E70/D70</f>
        <v>0.44358900621118014</v>
      </c>
      <c r="H70" s="2"/>
    </row>
    <row r="71" spans="1:8" ht="18" customHeight="1">
      <c r="A71" s="431"/>
      <c r="B71" s="432" t="s">
        <v>270</v>
      </c>
      <c r="C71" s="433" t="s">
        <v>599</v>
      </c>
      <c r="D71" s="434">
        <v>0</v>
      </c>
      <c r="E71" s="434"/>
      <c r="F71" s="451">
        <v>0</v>
      </c>
    </row>
    <row r="72" spans="1:8" ht="18" customHeight="1">
      <c r="A72" s="431"/>
      <c r="B72" s="432" t="s">
        <v>331</v>
      </c>
      <c r="C72" s="433" t="s">
        <v>605</v>
      </c>
      <c r="D72" s="434">
        <v>0</v>
      </c>
      <c r="E72" s="434"/>
      <c r="F72" s="451"/>
    </row>
    <row r="73" spans="1:8">
      <c r="A73" s="493"/>
      <c r="B73" s="453"/>
      <c r="C73" s="454"/>
      <c r="D73" s="455"/>
      <c r="E73" s="455"/>
      <c r="F73" s="487"/>
    </row>
    <row r="74" spans="1:8" ht="17.25" customHeight="1">
      <c r="A74" s="494"/>
      <c r="B74" s="413">
        <v>31</v>
      </c>
      <c r="C74" s="457" t="s">
        <v>26</v>
      </c>
      <c r="D74" s="458">
        <v>3100000</v>
      </c>
      <c r="E74" s="458">
        <f>E75+E77+E79</f>
        <v>1777458.6400000001</v>
      </c>
      <c r="F74" s="459">
        <f>E74/D74</f>
        <v>0.57337375483870967</v>
      </c>
    </row>
    <row r="75" spans="1:8">
      <c r="A75" s="495" t="s">
        <v>326</v>
      </c>
      <c r="B75" s="14">
        <v>311</v>
      </c>
      <c r="C75" s="20" t="s">
        <v>56</v>
      </c>
      <c r="D75" s="461"/>
      <c r="E75" s="461">
        <v>1451193.33</v>
      </c>
      <c r="F75" s="251"/>
    </row>
    <row r="76" spans="1:8">
      <c r="A76" s="495"/>
      <c r="B76" s="14">
        <v>3111</v>
      </c>
      <c r="C76" s="20" t="s">
        <v>728</v>
      </c>
      <c r="D76" s="461"/>
      <c r="E76" s="461">
        <v>1451193.33</v>
      </c>
      <c r="F76" s="251"/>
    </row>
    <row r="77" spans="1:8">
      <c r="A77" s="495" t="s">
        <v>44</v>
      </c>
      <c r="B77" s="14">
        <v>312</v>
      </c>
      <c r="C77" s="20" t="s">
        <v>28</v>
      </c>
      <c r="D77" s="496"/>
      <c r="E77" s="461">
        <v>122031.02</v>
      </c>
      <c r="F77" s="251"/>
    </row>
    <row r="78" spans="1:8">
      <c r="A78" s="495"/>
      <c r="B78" s="14">
        <v>3121</v>
      </c>
      <c r="C78" s="20" t="s">
        <v>28</v>
      </c>
      <c r="D78" s="496"/>
      <c r="E78" s="461">
        <v>122031.02</v>
      </c>
      <c r="F78" s="251"/>
    </row>
    <row r="79" spans="1:8">
      <c r="A79" s="495" t="s">
        <v>46</v>
      </c>
      <c r="B79" s="14">
        <v>313</v>
      </c>
      <c r="C79" s="20" t="s">
        <v>58</v>
      </c>
      <c r="D79" s="496"/>
      <c r="E79" s="461">
        <v>204234.29</v>
      </c>
      <c r="F79" s="251"/>
    </row>
    <row r="80" spans="1:8">
      <c r="A80" s="495"/>
      <c r="B80" s="14">
        <v>3132</v>
      </c>
      <c r="C80" s="20" t="s">
        <v>729</v>
      </c>
      <c r="D80" s="496"/>
      <c r="E80" s="461">
        <v>204234.29</v>
      </c>
      <c r="F80" s="251"/>
    </row>
    <row r="81" spans="1:7">
      <c r="A81" s="460"/>
      <c r="B81" s="14"/>
      <c r="C81" s="20"/>
      <c r="D81" s="461"/>
      <c r="E81" s="461"/>
      <c r="F81" s="251"/>
    </row>
    <row r="82" spans="1:7">
      <c r="A82" s="460"/>
      <c r="B82" s="413">
        <v>32</v>
      </c>
      <c r="C82" s="457" t="s">
        <v>30</v>
      </c>
      <c r="D82" s="458">
        <v>500000</v>
      </c>
      <c r="E82" s="458">
        <f>E83+E88+E95+E105</f>
        <v>265636.81</v>
      </c>
      <c r="F82" s="459">
        <f>E82/D82</f>
        <v>0.53127362</v>
      </c>
    </row>
    <row r="83" spans="1:7" ht="15.75" customHeight="1">
      <c r="A83" s="495" t="s">
        <v>327</v>
      </c>
      <c r="B83" s="14">
        <v>321</v>
      </c>
      <c r="C83" s="20" t="s">
        <v>31</v>
      </c>
      <c r="D83" s="461"/>
      <c r="E83" s="461">
        <v>39054.04</v>
      </c>
      <c r="F83" s="251"/>
    </row>
    <row r="84" spans="1:7" ht="15.75" customHeight="1">
      <c r="A84" s="495"/>
      <c r="B84" s="14">
        <v>3211</v>
      </c>
      <c r="C84" s="20" t="s">
        <v>495</v>
      </c>
      <c r="D84" s="461"/>
      <c r="E84" s="461">
        <v>1660.5</v>
      </c>
      <c r="F84" s="251"/>
    </row>
    <row r="85" spans="1:7" ht="15.75" customHeight="1">
      <c r="A85" s="495"/>
      <c r="B85" s="14">
        <v>3212</v>
      </c>
      <c r="C85" s="20" t="s">
        <v>730</v>
      </c>
      <c r="D85" s="461"/>
      <c r="E85" s="461">
        <v>33488.06</v>
      </c>
      <c r="F85" s="251"/>
    </row>
    <row r="86" spans="1:7" ht="15.75" customHeight="1">
      <c r="A86" s="495"/>
      <c r="B86" s="14">
        <v>3213</v>
      </c>
      <c r="C86" s="20" t="s">
        <v>718</v>
      </c>
      <c r="D86" s="461"/>
      <c r="E86" s="461">
        <v>3622.38</v>
      </c>
      <c r="F86" s="251"/>
    </row>
    <row r="87" spans="1:7" ht="15.75" customHeight="1">
      <c r="A87" s="495"/>
      <c r="B87" s="14">
        <v>3214</v>
      </c>
      <c r="C87" s="20" t="s">
        <v>719</v>
      </c>
      <c r="D87" s="461"/>
      <c r="E87" s="461">
        <v>283.10000000000002</v>
      </c>
      <c r="F87" s="251"/>
    </row>
    <row r="88" spans="1:7" ht="16.5" customHeight="1">
      <c r="A88" s="495" t="s">
        <v>328</v>
      </c>
      <c r="B88" s="14">
        <v>322</v>
      </c>
      <c r="C88" s="20" t="s">
        <v>32</v>
      </c>
      <c r="D88" s="461"/>
      <c r="E88" s="461">
        <v>156410.04</v>
      </c>
      <c r="F88" s="251"/>
    </row>
    <row r="89" spans="1:7" ht="16.5" customHeight="1">
      <c r="A89" s="495"/>
      <c r="B89" s="14">
        <v>3221</v>
      </c>
      <c r="C89" s="20" t="s">
        <v>721</v>
      </c>
      <c r="D89" s="461"/>
      <c r="E89" s="461">
        <v>13002.92</v>
      </c>
      <c r="F89" s="497"/>
      <c r="G89" s="281"/>
    </row>
    <row r="90" spans="1:7" ht="16.5" customHeight="1">
      <c r="A90" s="495"/>
      <c r="B90" s="14">
        <v>3222</v>
      </c>
      <c r="C90" s="20" t="s">
        <v>531</v>
      </c>
      <c r="D90" s="461"/>
      <c r="E90" s="461">
        <v>102176.8</v>
      </c>
      <c r="F90" s="497"/>
      <c r="G90" s="230"/>
    </row>
    <row r="91" spans="1:7" ht="16.5" customHeight="1">
      <c r="A91" s="495"/>
      <c r="B91" s="14">
        <v>3223</v>
      </c>
      <c r="C91" s="20" t="s">
        <v>469</v>
      </c>
      <c r="D91" s="461"/>
      <c r="E91" s="461">
        <v>32302.89</v>
      </c>
      <c r="F91" s="497"/>
      <c r="G91" s="230"/>
    </row>
    <row r="92" spans="1:7" ht="16.5" customHeight="1">
      <c r="A92" s="495"/>
      <c r="B92" s="14">
        <v>3224</v>
      </c>
      <c r="C92" s="20" t="s">
        <v>731</v>
      </c>
      <c r="D92" s="461"/>
      <c r="E92" s="461">
        <v>7127.94</v>
      </c>
      <c r="F92" s="497"/>
      <c r="G92" s="230"/>
    </row>
    <row r="93" spans="1:7" ht="16.5" customHeight="1">
      <c r="A93" s="495"/>
      <c r="B93" s="14">
        <v>3225</v>
      </c>
      <c r="C93" s="20" t="s">
        <v>537</v>
      </c>
      <c r="D93" s="461"/>
      <c r="E93" s="461">
        <v>1219.71</v>
      </c>
      <c r="F93" s="497"/>
      <c r="G93" s="230"/>
    </row>
    <row r="94" spans="1:7" ht="16.5" customHeight="1">
      <c r="A94" s="495"/>
      <c r="B94" s="14">
        <v>3227</v>
      </c>
      <c r="C94" s="20" t="s">
        <v>723</v>
      </c>
      <c r="D94" s="461"/>
      <c r="E94" s="461">
        <v>579.78</v>
      </c>
      <c r="F94" s="497"/>
      <c r="G94" s="230"/>
    </row>
    <row r="95" spans="1:7" ht="18.75" customHeight="1">
      <c r="A95" s="495" t="s">
        <v>259</v>
      </c>
      <c r="B95" s="14">
        <v>323</v>
      </c>
      <c r="C95" s="20" t="s">
        <v>33</v>
      </c>
      <c r="D95" s="461"/>
      <c r="E95" s="461">
        <v>67238.66</v>
      </c>
      <c r="F95" s="251"/>
    </row>
    <row r="96" spans="1:7" ht="18.75" customHeight="1">
      <c r="A96" s="495"/>
      <c r="B96" s="14">
        <v>3231</v>
      </c>
      <c r="C96" s="20" t="s">
        <v>732</v>
      </c>
      <c r="D96" s="461"/>
      <c r="E96" s="461">
        <v>2484.2600000000002</v>
      </c>
      <c r="F96" s="251"/>
    </row>
    <row r="97" spans="1:6" ht="18.75" customHeight="1">
      <c r="A97" s="495"/>
      <c r="B97" s="14">
        <v>3232</v>
      </c>
      <c r="C97" s="20" t="s">
        <v>733</v>
      </c>
      <c r="D97" s="461"/>
      <c r="E97" s="461">
        <v>38939.26</v>
      </c>
      <c r="F97" s="251"/>
    </row>
    <row r="98" spans="1:6" ht="18.75" customHeight="1">
      <c r="A98" s="495"/>
      <c r="B98" s="14">
        <v>3233</v>
      </c>
      <c r="C98" s="20" t="s">
        <v>472</v>
      </c>
      <c r="D98" s="461"/>
      <c r="E98" s="461">
        <v>1786.67</v>
      </c>
      <c r="F98" s="251"/>
    </row>
    <row r="99" spans="1:6" ht="18.75" customHeight="1">
      <c r="A99" s="495"/>
      <c r="B99" s="14">
        <v>3234</v>
      </c>
      <c r="C99" s="20" t="s">
        <v>473</v>
      </c>
      <c r="D99" s="461"/>
      <c r="E99" s="461">
        <v>11462.77</v>
      </c>
      <c r="F99" s="251"/>
    </row>
    <row r="100" spans="1:6" ht="18.75" customHeight="1">
      <c r="A100" s="495"/>
      <c r="B100" s="14">
        <v>3235</v>
      </c>
      <c r="C100" s="20" t="s">
        <v>474</v>
      </c>
      <c r="D100" s="461"/>
      <c r="E100" s="461">
        <v>49.38</v>
      </c>
      <c r="F100" s="251"/>
    </row>
    <row r="101" spans="1:6" ht="18.75" customHeight="1">
      <c r="A101" s="495"/>
      <c r="B101" s="14">
        <v>3236</v>
      </c>
      <c r="C101" s="20" t="s">
        <v>475</v>
      </c>
      <c r="D101" s="461"/>
      <c r="E101" s="461">
        <v>5626.92</v>
      </c>
      <c r="F101" s="251"/>
    </row>
    <row r="102" spans="1:6" ht="18.75" customHeight="1">
      <c r="A102" s="495"/>
      <c r="B102" s="14">
        <v>3237</v>
      </c>
      <c r="C102" s="20" t="s">
        <v>476</v>
      </c>
      <c r="D102" s="461"/>
      <c r="E102" s="461">
        <v>2853.49</v>
      </c>
      <c r="F102" s="251"/>
    </row>
    <row r="103" spans="1:6" ht="18.75" customHeight="1">
      <c r="A103" s="495"/>
      <c r="B103" s="14">
        <v>3238</v>
      </c>
      <c r="C103" s="20" t="s">
        <v>477</v>
      </c>
      <c r="D103" s="461"/>
      <c r="E103" s="461">
        <v>3358.02</v>
      </c>
      <c r="F103" s="251"/>
    </row>
    <row r="104" spans="1:6" ht="18.75" customHeight="1">
      <c r="A104" s="495"/>
      <c r="B104" s="14">
        <v>3239</v>
      </c>
      <c r="C104" s="20" t="s">
        <v>478</v>
      </c>
      <c r="D104" s="461"/>
      <c r="E104" s="461">
        <v>947.89</v>
      </c>
      <c r="F104" s="251"/>
    </row>
    <row r="105" spans="1:6" ht="17.25" customHeight="1">
      <c r="A105" s="495" t="s">
        <v>57</v>
      </c>
      <c r="B105" s="14">
        <v>329</v>
      </c>
      <c r="C105" s="20" t="s">
        <v>34</v>
      </c>
      <c r="D105" s="461"/>
      <c r="E105" s="461">
        <v>2934.07</v>
      </c>
      <c r="F105" s="251"/>
    </row>
    <row r="106" spans="1:6" ht="26.25" customHeight="1">
      <c r="A106" s="495"/>
      <c r="B106" s="14">
        <v>3291</v>
      </c>
      <c r="C106" s="20" t="s">
        <v>734</v>
      </c>
      <c r="D106" s="461"/>
      <c r="E106" s="461">
        <v>0</v>
      </c>
      <c r="F106" s="251"/>
    </row>
    <row r="107" spans="1:6" ht="17.25" customHeight="1">
      <c r="A107" s="495"/>
      <c r="B107" s="14">
        <v>3292</v>
      </c>
      <c r="C107" s="20" t="s">
        <v>735</v>
      </c>
      <c r="D107" s="461"/>
      <c r="E107" s="461">
        <v>2747.14</v>
      </c>
      <c r="F107" s="251"/>
    </row>
    <row r="108" spans="1:6" ht="17.25" customHeight="1">
      <c r="A108" s="495"/>
      <c r="B108" s="14">
        <v>3293</v>
      </c>
      <c r="C108" s="20" t="s">
        <v>479</v>
      </c>
      <c r="D108" s="461"/>
      <c r="E108" s="461">
        <v>43.18</v>
      </c>
      <c r="F108" s="251"/>
    </row>
    <row r="109" spans="1:6" ht="17.25" customHeight="1">
      <c r="A109" s="495"/>
      <c r="B109" s="14">
        <v>3294</v>
      </c>
      <c r="C109" s="20" t="s">
        <v>736</v>
      </c>
      <c r="D109" s="461"/>
      <c r="E109" s="461">
        <v>0</v>
      </c>
      <c r="F109" s="251"/>
    </row>
    <row r="110" spans="1:6" ht="17.25" customHeight="1">
      <c r="A110" s="495"/>
      <c r="B110" s="14">
        <v>3295</v>
      </c>
      <c r="C110" s="20" t="s">
        <v>480</v>
      </c>
      <c r="D110" s="461"/>
      <c r="E110" s="461">
        <v>143.75</v>
      </c>
      <c r="F110" s="251"/>
    </row>
    <row r="111" spans="1:6" ht="17.25" customHeight="1">
      <c r="A111" s="495"/>
      <c r="B111" s="14">
        <v>3296</v>
      </c>
      <c r="C111" s="20" t="s">
        <v>538</v>
      </c>
      <c r="D111" s="461"/>
      <c r="E111" s="461">
        <v>0</v>
      </c>
      <c r="F111" s="251"/>
    </row>
    <row r="112" spans="1:6" ht="17.25" customHeight="1">
      <c r="A112" s="495"/>
      <c r="B112" s="14">
        <v>3299</v>
      </c>
      <c r="C112" s="20" t="s">
        <v>35</v>
      </c>
      <c r="D112" s="461"/>
      <c r="E112" s="461">
        <v>0</v>
      </c>
      <c r="F112" s="251"/>
    </row>
    <row r="113" spans="1:6" ht="17.25" customHeight="1">
      <c r="A113" s="495"/>
      <c r="B113" s="14"/>
      <c r="C113" s="20"/>
      <c r="D113" s="461"/>
      <c r="E113" s="461"/>
      <c r="F113" s="251"/>
    </row>
    <row r="114" spans="1:6">
      <c r="A114" s="498"/>
      <c r="B114" s="462">
        <v>34</v>
      </c>
      <c r="C114" s="463" t="s">
        <v>36</v>
      </c>
      <c r="D114" s="464">
        <v>4000</v>
      </c>
      <c r="E114" s="464">
        <f>E115</f>
        <v>1589.67</v>
      </c>
      <c r="F114" s="499">
        <f>E114/D114</f>
        <v>0.39741750000000003</v>
      </c>
    </row>
    <row r="115" spans="1:6">
      <c r="A115" s="495" t="s">
        <v>59</v>
      </c>
      <c r="B115" s="14">
        <v>343</v>
      </c>
      <c r="C115" s="20" t="s">
        <v>37</v>
      </c>
      <c r="D115" s="461"/>
      <c r="E115" s="461">
        <v>1589.67</v>
      </c>
      <c r="F115" s="251"/>
    </row>
    <row r="116" spans="1:6">
      <c r="A116" s="495"/>
      <c r="B116" s="14">
        <v>3431</v>
      </c>
      <c r="C116" s="20" t="s">
        <v>481</v>
      </c>
      <c r="D116" s="461"/>
      <c r="E116" s="461">
        <v>1589.65</v>
      </c>
      <c r="F116" s="251"/>
    </row>
    <row r="117" spans="1:6" ht="26.25">
      <c r="A117" s="495"/>
      <c r="B117" s="14">
        <v>3432</v>
      </c>
      <c r="C117" s="20" t="s">
        <v>737</v>
      </c>
      <c r="D117" s="461"/>
      <c r="E117" s="461">
        <v>0.02</v>
      </c>
      <c r="F117" s="251"/>
    </row>
    <row r="118" spans="1:6">
      <c r="A118" s="495"/>
      <c r="B118" s="14"/>
      <c r="C118" s="20"/>
      <c r="D118" s="461"/>
      <c r="E118" s="461"/>
      <c r="F118" s="251"/>
    </row>
    <row r="119" spans="1:6">
      <c r="A119" s="498"/>
      <c r="B119" s="462">
        <v>38</v>
      </c>
      <c r="C119" s="463" t="s">
        <v>40</v>
      </c>
      <c r="D119" s="464">
        <v>0</v>
      </c>
      <c r="E119" s="464">
        <v>0</v>
      </c>
      <c r="F119" s="499">
        <v>0</v>
      </c>
    </row>
    <row r="120" spans="1:6">
      <c r="A120" s="495"/>
      <c r="B120" s="14">
        <v>383</v>
      </c>
      <c r="C120" s="20" t="s">
        <v>457</v>
      </c>
      <c r="D120" s="461"/>
      <c r="E120" s="461"/>
      <c r="F120" s="251"/>
    </row>
    <row r="121" spans="1:6">
      <c r="A121" s="495"/>
      <c r="B121" s="14"/>
      <c r="C121" s="20"/>
      <c r="D121" s="461"/>
      <c r="E121" s="461"/>
      <c r="F121" s="251"/>
    </row>
    <row r="122" spans="1:6" ht="28.15" customHeight="1">
      <c r="A122" s="498"/>
      <c r="B122" s="462">
        <v>42</v>
      </c>
      <c r="C122" s="463" t="s">
        <v>72</v>
      </c>
      <c r="D122" s="464">
        <v>56000</v>
      </c>
      <c r="E122" s="464">
        <f>E123</f>
        <v>4281.1499999999996</v>
      </c>
      <c r="F122" s="499">
        <f>E122/D122</f>
        <v>7.6449107142857131E-2</v>
      </c>
    </row>
    <row r="123" spans="1:6" ht="18" customHeight="1">
      <c r="A123" s="495" t="s">
        <v>60</v>
      </c>
      <c r="B123" s="14">
        <v>422</v>
      </c>
      <c r="C123" s="20" t="s">
        <v>206</v>
      </c>
      <c r="D123" s="461"/>
      <c r="E123" s="461">
        <v>4281.1499999999996</v>
      </c>
      <c r="F123" s="251"/>
    </row>
    <row r="124" spans="1:6" ht="18" customHeight="1">
      <c r="A124" s="495"/>
      <c r="B124" s="14">
        <v>4221</v>
      </c>
      <c r="C124" s="20" t="s">
        <v>206</v>
      </c>
      <c r="D124" s="461"/>
      <c r="E124" s="461">
        <v>1157.4000000000001</v>
      </c>
      <c r="F124" s="251"/>
    </row>
    <row r="125" spans="1:6" ht="18" customHeight="1">
      <c r="A125" s="495"/>
      <c r="B125" s="14">
        <v>4223</v>
      </c>
      <c r="C125" s="20" t="s">
        <v>738</v>
      </c>
      <c r="D125" s="461"/>
      <c r="E125" s="461">
        <v>2500</v>
      </c>
      <c r="F125" s="251"/>
    </row>
    <row r="126" spans="1:6" ht="18" customHeight="1">
      <c r="A126" s="495"/>
      <c r="B126" s="14">
        <v>4227</v>
      </c>
      <c r="C126" s="20" t="s">
        <v>739</v>
      </c>
      <c r="D126" s="461"/>
      <c r="E126" s="461">
        <v>623.75</v>
      </c>
      <c r="F126" s="251"/>
    </row>
    <row r="127" spans="1:6" ht="18.75" customHeight="1">
      <c r="A127" s="495"/>
      <c r="B127" s="14"/>
      <c r="C127" s="20"/>
      <c r="D127" s="461"/>
      <c r="E127" s="461"/>
      <c r="F127" s="251"/>
    </row>
    <row r="128" spans="1:6">
      <c r="A128" s="425" t="s">
        <v>25</v>
      </c>
      <c r="B128" s="426" t="s">
        <v>62</v>
      </c>
      <c r="C128" s="427" t="s">
        <v>63</v>
      </c>
      <c r="D128" s="428">
        <v>130000</v>
      </c>
      <c r="E128" s="428">
        <v>83640</v>
      </c>
      <c r="F128" s="449">
        <f>E128/D128</f>
        <v>0.64338461538461533</v>
      </c>
    </row>
    <row r="129" spans="1:7" ht="30" customHeight="1">
      <c r="A129" s="431" t="s">
        <v>396</v>
      </c>
      <c r="B129" s="432" t="s">
        <v>426</v>
      </c>
      <c r="C129" s="433" t="s">
        <v>397</v>
      </c>
      <c r="D129" s="434">
        <v>130000</v>
      </c>
      <c r="E129" s="434">
        <f>E128</f>
        <v>83640</v>
      </c>
      <c r="F129" s="451">
        <f>E129/D129</f>
        <v>0.64338461538461533</v>
      </c>
    </row>
    <row r="130" spans="1:7" ht="18" customHeight="1">
      <c r="A130" s="431" t="s">
        <v>598</v>
      </c>
      <c r="B130" s="432" t="s">
        <v>46</v>
      </c>
      <c r="C130" s="433" t="s">
        <v>595</v>
      </c>
      <c r="D130" s="434">
        <v>130000</v>
      </c>
      <c r="E130" s="434">
        <f>E129</f>
        <v>83640</v>
      </c>
      <c r="F130" s="451">
        <f>E130/D130</f>
        <v>0.64338461538461533</v>
      </c>
    </row>
    <row r="131" spans="1:7" ht="15.75">
      <c r="A131" s="500"/>
      <c r="B131" s="501"/>
      <c r="C131" s="502"/>
      <c r="D131" s="503"/>
      <c r="E131" s="503"/>
      <c r="F131" s="504"/>
    </row>
    <row r="132" spans="1:7">
      <c r="A132" s="460"/>
      <c r="B132" s="413">
        <v>38</v>
      </c>
      <c r="C132" s="457" t="s">
        <v>64</v>
      </c>
      <c r="D132" s="458">
        <v>130000</v>
      </c>
      <c r="E132" s="458">
        <f>E128</f>
        <v>83640</v>
      </c>
      <c r="F132" s="459">
        <f>E132/D132</f>
        <v>0.64338461538461533</v>
      </c>
    </row>
    <row r="133" spans="1:7" ht="16.899999999999999" customHeight="1">
      <c r="A133" s="495" t="s">
        <v>61</v>
      </c>
      <c r="B133" s="14">
        <v>381</v>
      </c>
      <c r="C133" s="170" t="s">
        <v>223</v>
      </c>
      <c r="D133" s="461"/>
      <c r="E133" s="461">
        <f>E129</f>
        <v>83640</v>
      </c>
      <c r="F133" s="251"/>
      <c r="G133" s="7"/>
    </row>
    <row r="134" spans="1:7" ht="16.899999999999999" customHeight="1">
      <c r="A134" s="495"/>
      <c r="B134" s="14">
        <v>3811</v>
      </c>
      <c r="C134" s="170" t="s">
        <v>223</v>
      </c>
      <c r="D134" s="461"/>
      <c r="E134" s="461">
        <v>83640</v>
      </c>
      <c r="F134" s="251"/>
      <c r="G134" s="7"/>
    </row>
    <row r="135" spans="1:7" ht="16.899999999999999" customHeight="1">
      <c r="A135" s="495"/>
      <c r="B135" s="14"/>
      <c r="C135" s="170"/>
      <c r="D135" s="461"/>
      <c r="E135" s="461"/>
      <c r="F135" s="251"/>
      <c r="G135" s="7"/>
    </row>
    <row r="136" spans="1:7" ht="42.6" customHeight="1">
      <c r="A136" s="448" t="s">
        <v>25</v>
      </c>
      <c r="B136" s="505" t="s">
        <v>290</v>
      </c>
      <c r="C136" s="506" t="s">
        <v>291</v>
      </c>
      <c r="D136" s="507">
        <v>150000</v>
      </c>
      <c r="E136" s="507">
        <v>87225</v>
      </c>
      <c r="F136" s="508">
        <f>E136/D136</f>
        <v>0.58150000000000002</v>
      </c>
      <c r="G136" s="7"/>
    </row>
    <row r="137" spans="1:7" ht="28.5" customHeight="1">
      <c r="A137" s="450" t="s">
        <v>394</v>
      </c>
      <c r="B137" s="509" t="s">
        <v>426</v>
      </c>
      <c r="C137" s="510" t="s">
        <v>397</v>
      </c>
      <c r="D137" s="511">
        <v>150000</v>
      </c>
      <c r="E137" s="511">
        <f>E136</f>
        <v>87225</v>
      </c>
      <c r="F137" s="512">
        <f>E137/D137</f>
        <v>0.58150000000000002</v>
      </c>
      <c r="G137" s="7"/>
    </row>
    <row r="138" spans="1:7" ht="23.25" customHeight="1">
      <c r="A138" s="450" t="s">
        <v>598</v>
      </c>
      <c r="B138" s="509" t="s">
        <v>46</v>
      </c>
      <c r="C138" s="510" t="s">
        <v>595</v>
      </c>
      <c r="D138" s="511">
        <v>150000</v>
      </c>
      <c r="E138" s="511">
        <f>E136</f>
        <v>87225</v>
      </c>
      <c r="F138" s="512">
        <f>E138/D138</f>
        <v>0.58150000000000002</v>
      </c>
      <c r="G138" s="7"/>
    </row>
    <row r="139" spans="1:7">
      <c r="A139" s="495"/>
      <c r="B139" s="14"/>
      <c r="C139" s="20"/>
      <c r="D139" s="496"/>
      <c r="E139" s="496"/>
      <c r="F139" s="513"/>
      <c r="G139" s="7"/>
    </row>
    <row r="140" spans="1:7" ht="28.15" customHeight="1">
      <c r="A140" s="498"/>
      <c r="B140" s="462">
        <v>37</v>
      </c>
      <c r="C140" s="463" t="s">
        <v>92</v>
      </c>
      <c r="D140" s="514">
        <v>150000</v>
      </c>
      <c r="E140" s="514">
        <f>E136</f>
        <v>87225</v>
      </c>
      <c r="F140" s="515">
        <f>E140/D140</f>
        <v>0.58150000000000002</v>
      </c>
      <c r="G140" s="7"/>
    </row>
    <row r="141" spans="1:7" ht="23.25" customHeight="1">
      <c r="A141" s="495" t="s">
        <v>65</v>
      </c>
      <c r="B141" s="14">
        <v>372</v>
      </c>
      <c r="C141" s="20" t="s">
        <v>292</v>
      </c>
      <c r="D141" s="496"/>
      <c r="E141" s="496">
        <f>E136</f>
        <v>87225</v>
      </c>
      <c r="F141" s="513"/>
      <c r="G141" s="7"/>
    </row>
    <row r="142" spans="1:7" ht="23.25" customHeight="1">
      <c r="A142" s="495"/>
      <c r="B142" s="14">
        <v>3721</v>
      </c>
      <c r="C142" s="20" t="s">
        <v>292</v>
      </c>
      <c r="D142" s="496"/>
      <c r="E142" s="496">
        <v>87225</v>
      </c>
      <c r="F142" s="513"/>
      <c r="G142" s="7"/>
    </row>
    <row r="143" spans="1:7">
      <c r="A143" s="495"/>
      <c r="B143" s="14"/>
      <c r="C143" s="20"/>
      <c r="D143" s="496"/>
      <c r="E143" s="496"/>
      <c r="F143" s="513"/>
      <c r="G143" s="7"/>
    </row>
    <row r="144" spans="1:7" ht="19.5" customHeight="1">
      <c r="A144" s="416" t="s">
        <v>23</v>
      </c>
      <c r="B144" s="417">
        <v>1003</v>
      </c>
      <c r="C144" s="418" t="s">
        <v>67</v>
      </c>
      <c r="D144" s="419">
        <f>D146+D188+D201+D211+D219+D227+D235+D282</f>
        <v>834000</v>
      </c>
      <c r="E144" s="419">
        <f>E146+E188+E201+E211+E219+E227+E235+E282</f>
        <v>327046.36000000004</v>
      </c>
      <c r="F144" s="183">
        <f>E144/D144</f>
        <v>0.39214191846522789</v>
      </c>
      <c r="G144" s="7"/>
    </row>
    <row r="145" spans="1:8" ht="15.75">
      <c r="A145" s="516"/>
      <c r="B145" s="517"/>
      <c r="C145" s="518"/>
      <c r="D145" s="519"/>
      <c r="E145" s="519"/>
      <c r="F145" s="520"/>
      <c r="G145" s="7"/>
    </row>
    <row r="146" spans="1:8" ht="20.100000000000001" customHeight="1">
      <c r="A146" s="448" t="s">
        <v>25</v>
      </c>
      <c r="B146" s="426" t="s">
        <v>68</v>
      </c>
      <c r="C146" s="427" t="s">
        <v>69</v>
      </c>
      <c r="D146" s="521">
        <v>111000</v>
      </c>
      <c r="E146" s="428">
        <f>E147</f>
        <v>51730.850000000006</v>
      </c>
      <c r="F146" s="449">
        <f>E146/D146</f>
        <v>0.46604369369369375</v>
      </c>
      <c r="G146" s="7"/>
    </row>
    <row r="147" spans="1:8" ht="30.75" customHeight="1">
      <c r="A147" s="522" t="s">
        <v>394</v>
      </c>
      <c r="B147" s="509" t="s">
        <v>427</v>
      </c>
      <c r="C147" s="510" t="s">
        <v>398</v>
      </c>
      <c r="D147" s="435">
        <v>111000</v>
      </c>
      <c r="E147" s="435">
        <f>E153+E163+E177+E181</f>
        <v>51730.850000000006</v>
      </c>
      <c r="F147" s="436">
        <f>E147/D147</f>
        <v>0.46604369369369375</v>
      </c>
    </row>
    <row r="148" spans="1:8" ht="19.5" customHeight="1">
      <c r="A148" s="522" t="s">
        <v>598</v>
      </c>
      <c r="B148" s="509" t="s">
        <v>46</v>
      </c>
      <c r="C148" s="510" t="s">
        <v>595</v>
      </c>
      <c r="D148" s="435">
        <v>84500</v>
      </c>
      <c r="E148" s="434">
        <v>38987.75</v>
      </c>
      <c r="F148" s="436">
        <f>E148/D148</f>
        <v>0.46139349112426037</v>
      </c>
      <c r="H148" s="2"/>
    </row>
    <row r="149" spans="1:8" ht="19.5" customHeight="1">
      <c r="A149" s="522"/>
      <c r="B149" s="509" t="s">
        <v>76</v>
      </c>
      <c r="C149" s="510" t="s">
        <v>596</v>
      </c>
      <c r="D149" s="435">
        <v>8000</v>
      </c>
      <c r="E149" s="434">
        <v>0</v>
      </c>
      <c r="F149" s="436">
        <f>E149/D149</f>
        <v>0</v>
      </c>
      <c r="H149" s="2"/>
    </row>
    <row r="150" spans="1:8" ht="19.5" customHeight="1">
      <c r="A150" s="522"/>
      <c r="B150" s="509" t="s">
        <v>208</v>
      </c>
      <c r="C150" s="510" t="s">
        <v>597</v>
      </c>
      <c r="D150" s="435">
        <v>18500</v>
      </c>
      <c r="E150" s="434">
        <f>E147-E148-E149</f>
        <v>12743.100000000006</v>
      </c>
      <c r="F150" s="436">
        <f>E150/D150</f>
        <v>0.68881621621621658</v>
      </c>
      <c r="H150" s="11"/>
    </row>
    <row r="151" spans="1:8" ht="19.5" customHeight="1">
      <c r="A151" s="522"/>
      <c r="B151" s="509" t="s">
        <v>331</v>
      </c>
      <c r="C151" s="510" t="s">
        <v>605</v>
      </c>
      <c r="D151" s="435">
        <v>0</v>
      </c>
      <c r="E151" s="523"/>
      <c r="F151" s="436"/>
      <c r="H151" s="11"/>
    </row>
    <row r="152" spans="1:8">
      <c r="A152" s="524"/>
      <c r="B152" s="525"/>
      <c r="C152" s="526"/>
      <c r="D152" s="527"/>
      <c r="E152" s="527"/>
      <c r="F152" s="528"/>
      <c r="H152" s="2"/>
    </row>
    <row r="153" spans="1:8" ht="18" customHeight="1">
      <c r="A153" s="460"/>
      <c r="B153" s="413">
        <v>31</v>
      </c>
      <c r="C153" s="457" t="s">
        <v>26</v>
      </c>
      <c r="D153" s="458">
        <v>46000</v>
      </c>
      <c r="E153" s="458">
        <f>E154+E157+E160</f>
        <v>30836.35</v>
      </c>
      <c r="F153" s="459">
        <f>E153/D153</f>
        <v>0.67035543478260862</v>
      </c>
      <c r="H153" s="2"/>
    </row>
    <row r="154" spans="1:8">
      <c r="A154" s="495" t="s">
        <v>177</v>
      </c>
      <c r="B154" s="14">
        <v>311</v>
      </c>
      <c r="C154" s="20" t="s">
        <v>27</v>
      </c>
      <c r="D154" s="461"/>
      <c r="E154" s="461">
        <v>25496.69</v>
      </c>
      <c r="F154" s="251"/>
    </row>
    <row r="155" spans="1:8">
      <c r="A155" s="495"/>
      <c r="B155" s="14">
        <v>3111</v>
      </c>
      <c r="C155" s="20" t="s">
        <v>741</v>
      </c>
      <c r="D155" s="461"/>
      <c r="E155" s="461">
        <v>25496.69</v>
      </c>
      <c r="F155" s="251"/>
    </row>
    <row r="156" spans="1:8">
      <c r="A156" s="495"/>
      <c r="B156" s="14"/>
      <c r="C156" s="20"/>
      <c r="D156" s="461"/>
      <c r="E156" s="461"/>
      <c r="F156" s="251"/>
    </row>
    <row r="157" spans="1:8" ht="15.6" customHeight="1">
      <c r="A157" s="495" t="s">
        <v>178</v>
      </c>
      <c r="B157" s="14">
        <v>312</v>
      </c>
      <c r="C157" s="20" t="s">
        <v>70</v>
      </c>
      <c r="D157" s="461"/>
      <c r="E157" s="461">
        <v>1132.72</v>
      </c>
      <c r="F157" s="251"/>
      <c r="H157" s="2"/>
    </row>
    <row r="158" spans="1:8" ht="15.6" customHeight="1">
      <c r="A158" s="495"/>
      <c r="B158" s="14">
        <v>3121</v>
      </c>
      <c r="C158" s="20" t="s">
        <v>70</v>
      </c>
      <c r="D158" s="461"/>
      <c r="E158" s="461">
        <v>1132.72</v>
      </c>
      <c r="F158" s="251"/>
      <c r="H158" s="2"/>
    </row>
    <row r="159" spans="1:8" ht="15.6" customHeight="1">
      <c r="A159" s="495"/>
      <c r="B159" s="14"/>
      <c r="C159" s="20"/>
      <c r="D159" s="461"/>
      <c r="E159" s="461"/>
      <c r="F159" s="251"/>
      <c r="H159" s="2"/>
    </row>
    <row r="160" spans="1:8">
      <c r="A160" s="495" t="s">
        <v>79</v>
      </c>
      <c r="B160" s="14">
        <v>313</v>
      </c>
      <c r="C160" s="20" t="s">
        <v>71</v>
      </c>
      <c r="D160" s="461"/>
      <c r="E160" s="461">
        <v>4206.9399999999996</v>
      </c>
      <c r="F160" s="251"/>
    </row>
    <row r="161" spans="1:6">
      <c r="A161" s="495"/>
      <c r="B161" s="14">
        <v>3132</v>
      </c>
      <c r="C161" s="20" t="s">
        <v>729</v>
      </c>
      <c r="D161" s="461"/>
      <c r="E161" s="461">
        <v>6617.13</v>
      </c>
      <c r="F161" s="251"/>
    </row>
    <row r="162" spans="1:6">
      <c r="A162" s="460"/>
      <c r="B162" s="14"/>
      <c r="C162" s="20"/>
      <c r="D162" s="461"/>
      <c r="E162" s="461"/>
      <c r="F162" s="251"/>
    </row>
    <row r="163" spans="1:6">
      <c r="A163" s="460"/>
      <c r="B163" s="413">
        <v>32</v>
      </c>
      <c r="C163" s="457" t="s">
        <v>30</v>
      </c>
      <c r="D163" s="458">
        <v>11500</v>
      </c>
      <c r="E163" s="458">
        <f>E164+E165+E168+E175</f>
        <v>6917.23</v>
      </c>
      <c r="F163" s="459">
        <f>E163/D163</f>
        <v>0.60149826086956515</v>
      </c>
    </row>
    <row r="164" spans="1:6" ht="19.5" customHeight="1">
      <c r="A164" s="460" t="s">
        <v>207</v>
      </c>
      <c r="B164" s="469">
        <v>321</v>
      </c>
      <c r="C164" s="170" t="s">
        <v>31</v>
      </c>
      <c r="D164" s="169"/>
      <c r="E164" s="169">
        <v>0</v>
      </c>
      <c r="F164" s="118"/>
    </row>
    <row r="165" spans="1:6" ht="17.45" customHeight="1">
      <c r="A165" s="495" t="s">
        <v>81</v>
      </c>
      <c r="B165" s="14">
        <v>322</v>
      </c>
      <c r="C165" s="20" t="s">
        <v>32</v>
      </c>
      <c r="D165" s="461"/>
      <c r="E165" s="461">
        <v>1779.57</v>
      </c>
      <c r="F165" s="251"/>
    </row>
    <row r="166" spans="1:6" ht="17.45" customHeight="1">
      <c r="A166" s="495"/>
      <c r="B166" s="14">
        <v>3221</v>
      </c>
      <c r="C166" s="20" t="s">
        <v>721</v>
      </c>
      <c r="D166" s="461"/>
      <c r="E166" s="461">
        <v>564.64</v>
      </c>
      <c r="F166" s="251"/>
    </row>
    <row r="167" spans="1:6" ht="17.45" customHeight="1">
      <c r="A167" s="495"/>
      <c r="B167" s="14">
        <v>3223</v>
      </c>
      <c r="C167" s="20" t="s">
        <v>469</v>
      </c>
      <c r="D167" s="461"/>
      <c r="E167" s="461">
        <v>1214.93</v>
      </c>
      <c r="F167" s="251"/>
    </row>
    <row r="168" spans="1:6">
      <c r="A168" s="460" t="s">
        <v>179</v>
      </c>
      <c r="B168" s="14">
        <v>323</v>
      </c>
      <c r="C168" s="20" t="s">
        <v>33</v>
      </c>
      <c r="D168" s="461"/>
      <c r="E168" s="461">
        <v>5137.66</v>
      </c>
      <c r="F168" s="251"/>
    </row>
    <row r="169" spans="1:6">
      <c r="A169" s="460"/>
      <c r="B169" s="14">
        <v>3231</v>
      </c>
      <c r="C169" s="20" t="s">
        <v>753</v>
      </c>
      <c r="D169" s="461"/>
      <c r="E169" s="461">
        <v>210.85</v>
      </c>
      <c r="F169" s="251"/>
    </row>
    <row r="170" spans="1:6">
      <c r="A170" s="460"/>
      <c r="B170" s="14">
        <v>3234</v>
      </c>
      <c r="C170" s="20" t="s">
        <v>473</v>
      </c>
      <c r="D170" s="461"/>
      <c r="E170" s="461">
        <v>405.62</v>
      </c>
      <c r="F170" s="251"/>
    </row>
    <row r="171" spans="1:6">
      <c r="A171" s="460"/>
      <c r="B171" s="14">
        <v>3235</v>
      </c>
      <c r="C171" s="20" t="s">
        <v>474</v>
      </c>
      <c r="D171" s="461"/>
      <c r="E171" s="461">
        <v>188.7</v>
      </c>
      <c r="F171" s="251"/>
    </row>
    <row r="172" spans="1:6">
      <c r="A172" s="460"/>
      <c r="B172" s="14">
        <v>3237</v>
      </c>
      <c r="C172" s="20" t="s">
        <v>476</v>
      </c>
      <c r="D172" s="461"/>
      <c r="E172" s="461">
        <v>1500</v>
      </c>
      <c r="F172" s="251"/>
    </row>
    <row r="173" spans="1:6">
      <c r="A173" s="460"/>
      <c r="B173" s="14">
        <v>3238</v>
      </c>
      <c r="C173" s="20" t="s">
        <v>477</v>
      </c>
      <c r="D173" s="461"/>
      <c r="E173" s="461">
        <v>40.01</v>
      </c>
      <c r="F173" s="251"/>
    </row>
    <row r="174" spans="1:6">
      <c r="A174" s="460"/>
      <c r="B174" s="14">
        <v>3239</v>
      </c>
      <c r="C174" s="20" t="s">
        <v>478</v>
      </c>
      <c r="D174" s="461"/>
      <c r="E174" s="461">
        <v>2792.48</v>
      </c>
      <c r="F174" s="251"/>
    </row>
    <row r="175" spans="1:6" ht="15.75" customHeight="1">
      <c r="A175" s="460" t="s">
        <v>245</v>
      </c>
      <c r="B175" s="14">
        <v>329</v>
      </c>
      <c r="C175" s="20" t="s">
        <v>34</v>
      </c>
      <c r="D175" s="461"/>
      <c r="E175" s="461">
        <v>0</v>
      </c>
      <c r="F175" s="251"/>
    </row>
    <row r="176" spans="1:6">
      <c r="A176" s="460"/>
      <c r="B176" s="14"/>
      <c r="C176" s="20"/>
      <c r="D176" s="461"/>
      <c r="E176" s="461"/>
      <c r="F176" s="251"/>
    </row>
    <row r="177" spans="1:6">
      <c r="A177" s="529"/>
      <c r="B177" s="462">
        <v>34</v>
      </c>
      <c r="C177" s="463" t="s">
        <v>36</v>
      </c>
      <c r="D177" s="464">
        <v>500</v>
      </c>
      <c r="E177" s="464">
        <v>238.97</v>
      </c>
      <c r="F177" s="499">
        <f>E177/D177</f>
        <v>0.47793999999999998</v>
      </c>
    </row>
    <row r="178" spans="1:6">
      <c r="A178" s="460" t="s">
        <v>445</v>
      </c>
      <c r="B178" s="14">
        <v>343</v>
      </c>
      <c r="C178" s="20" t="s">
        <v>37</v>
      </c>
      <c r="D178" s="461"/>
      <c r="E178" s="461">
        <v>238.97</v>
      </c>
      <c r="F178" s="251"/>
    </row>
    <row r="179" spans="1:6">
      <c r="A179" s="460"/>
      <c r="B179" s="14">
        <v>3431</v>
      </c>
      <c r="C179" s="20" t="s">
        <v>481</v>
      </c>
      <c r="D179" s="461"/>
      <c r="E179" s="461">
        <v>238.97</v>
      </c>
      <c r="F179" s="251"/>
    </row>
    <row r="180" spans="1:6">
      <c r="A180" s="460"/>
      <c r="B180" s="14"/>
      <c r="C180" s="20"/>
      <c r="D180" s="461"/>
      <c r="E180" s="461"/>
      <c r="F180" s="251"/>
    </row>
    <row r="181" spans="1:6" ht="28.15" customHeight="1">
      <c r="A181" s="460"/>
      <c r="B181" s="413">
        <v>42</v>
      </c>
      <c r="C181" s="457" t="s">
        <v>72</v>
      </c>
      <c r="D181" s="458">
        <v>12000</v>
      </c>
      <c r="E181" s="458">
        <f>E182+E185</f>
        <v>13738.3</v>
      </c>
      <c r="F181" s="459">
        <f>E181/D181</f>
        <v>1.1448583333333333</v>
      </c>
    </row>
    <row r="182" spans="1:6">
      <c r="A182" s="495" t="s">
        <v>446</v>
      </c>
      <c r="B182" s="14">
        <v>422</v>
      </c>
      <c r="C182" s="20" t="s">
        <v>339</v>
      </c>
      <c r="D182" s="461"/>
      <c r="E182" s="169">
        <v>3700.13</v>
      </c>
      <c r="F182" s="118"/>
    </row>
    <row r="183" spans="1:6">
      <c r="A183" s="495"/>
      <c r="B183" s="14">
        <v>4221</v>
      </c>
      <c r="C183" s="20" t="s">
        <v>206</v>
      </c>
      <c r="D183" s="461"/>
      <c r="E183" s="169">
        <v>462.63</v>
      </c>
      <c r="F183" s="118"/>
    </row>
    <row r="184" spans="1:6">
      <c r="A184" s="495"/>
      <c r="B184" s="14">
        <v>4227</v>
      </c>
      <c r="C184" s="20" t="s">
        <v>739</v>
      </c>
      <c r="D184" s="461"/>
      <c r="E184" s="169">
        <v>3237.5</v>
      </c>
      <c r="F184" s="118"/>
    </row>
    <row r="185" spans="1:6">
      <c r="A185" s="460" t="s">
        <v>329</v>
      </c>
      <c r="B185" s="14">
        <v>424</v>
      </c>
      <c r="C185" s="20" t="s">
        <v>73</v>
      </c>
      <c r="D185" s="461"/>
      <c r="E185" s="169">
        <v>10038.17</v>
      </c>
      <c r="F185" s="118"/>
    </row>
    <row r="186" spans="1:6">
      <c r="A186" s="460"/>
      <c r="B186" s="14">
        <v>4241</v>
      </c>
      <c r="C186" s="20" t="s">
        <v>160</v>
      </c>
      <c r="D186" s="461"/>
      <c r="E186" s="169">
        <v>10038.17</v>
      </c>
      <c r="F186" s="118"/>
    </row>
    <row r="187" spans="1:6">
      <c r="A187" s="460"/>
      <c r="B187" s="14"/>
      <c r="C187" s="20"/>
      <c r="D187" s="461"/>
      <c r="E187" s="461"/>
      <c r="F187" s="251"/>
    </row>
    <row r="188" spans="1:6" ht="32.1" customHeight="1">
      <c r="A188" s="448" t="s">
        <v>25</v>
      </c>
      <c r="B188" s="426" t="s">
        <v>74</v>
      </c>
      <c r="C188" s="427" t="s">
        <v>258</v>
      </c>
      <c r="D188" s="521">
        <v>332000</v>
      </c>
      <c r="E188" s="428">
        <v>146253.56</v>
      </c>
      <c r="F188" s="449">
        <f>E188/D188</f>
        <v>0.44052277108433735</v>
      </c>
    </row>
    <row r="189" spans="1:6" ht="30.75" customHeight="1">
      <c r="A189" s="522" t="s">
        <v>394</v>
      </c>
      <c r="B189" s="509" t="s">
        <v>427</v>
      </c>
      <c r="C189" s="510" t="s">
        <v>398</v>
      </c>
      <c r="D189" s="435">
        <v>332000</v>
      </c>
      <c r="E189" s="435">
        <f>E188</f>
        <v>146253.56</v>
      </c>
      <c r="F189" s="436">
        <f>E189/D189</f>
        <v>0.44052277108433735</v>
      </c>
    </row>
    <row r="190" spans="1:6" ht="18.75" customHeight="1">
      <c r="A190" s="522" t="s">
        <v>598</v>
      </c>
      <c r="B190" s="509" t="s">
        <v>46</v>
      </c>
      <c r="C190" s="510" t="s">
        <v>595</v>
      </c>
      <c r="D190" s="435">
        <v>300000</v>
      </c>
      <c r="E190" s="435">
        <f>E188</f>
        <v>146253.56</v>
      </c>
      <c r="F190" s="436">
        <f>E190/D190</f>
        <v>0.48751186666666668</v>
      </c>
    </row>
    <row r="191" spans="1:6" ht="18.75" customHeight="1">
      <c r="A191" s="522"/>
      <c r="B191" s="509" t="s">
        <v>208</v>
      </c>
      <c r="C191" s="510" t="s">
        <v>597</v>
      </c>
      <c r="D191" s="435">
        <v>32000</v>
      </c>
      <c r="E191" s="435">
        <v>0</v>
      </c>
      <c r="F191" s="436">
        <v>0</v>
      </c>
    </row>
    <row r="192" spans="1:6">
      <c r="A192" s="524"/>
      <c r="B192" s="525"/>
      <c r="C192" s="526"/>
      <c r="D192" s="527"/>
      <c r="E192" s="527"/>
      <c r="F192" s="528"/>
    </row>
    <row r="193" spans="1:6">
      <c r="A193" s="460"/>
      <c r="B193" s="413">
        <v>32</v>
      </c>
      <c r="C193" s="457" t="s">
        <v>30</v>
      </c>
      <c r="D193" s="458">
        <v>320000</v>
      </c>
      <c r="E193" s="458">
        <f>E194</f>
        <v>134583.56</v>
      </c>
      <c r="F193" s="459">
        <f>E193/D193</f>
        <v>0.42057362500000001</v>
      </c>
    </row>
    <row r="194" spans="1:6" ht="15" customHeight="1">
      <c r="A194" s="495" t="s">
        <v>268</v>
      </c>
      <c r="B194" s="14">
        <v>329</v>
      </c>
      <c r="C194" s="20" t="s">
        <v>35</v>
      </c>
      <c r="D194" s="461"/>
      <c r="E194" s="461">
        <v>134583.56</v>
      </c>
      <c r="F194" s="251"/>
    </row>
    <row r="195" spans="1:6" ht="15" customHeight="1">
      <c r="A195" s="495"/>
      <c r="B195" s="14">
        <v>3299</v>
      </c>
      <c r="C195" s="20" t="s">
        <v>35</v>
      </c>
      <c r="D195" s="461"/>
      <c r="E195" s="461">
        <v>134583.56</v>
      </c>
      <c r="F195" s="251"/>
    </row>
    <row r="196" spans="1:6" ht="15" customHeight="1">
      <c r="A196" s="495"/>
      <c r="B196" s="14"/>
      <c r="C196" s="20"/>
      <c r="D196" s="461"/>
      <c r="E196" s="461"/>
      <c r="F196" s="251"/>
    </row>
    <row r="197" spans="1:6" ht="15" customHeight="1">
      <c r="A197" s="498"/>
      <c r="B197" s="462">
        <v>38</v>
      </c>
      <c r="C197" s="463" t="s">
        <v>40</v>
      </c>
      <c r="D197" s="464">
        <v>12000</v>
      </c>
      <c r="E197" s="464">
        <v>11670</v>
      </c>
      <c r="F197" s="499"/>
    </row>
    <row r="198" spans="1:6" ht="15" customHeight="1">
      <c r="A198" s="495"/>
      <c r="B198" s="14">
        <v>386</v>
      </c>
      <c r="C198" s="20" t="s">
        <v>156</v>
      </c>
      <c r="D198" s="461"/>
      <c r="E198" s="461">
        <v>11670</v>
      </c>
      <c r="F198" s="251"/>
    </row>
    <row r="199" spans="1:6" ht="15" customHeight="1">
      <c r="A199" s="495"/>
      <c r="B199" s="14">
        <v>3861</v>
      </c>
      <c r="C199" s="20" t="s">
        <v>754</v>
      </c>
      <c r="D199" s="461"/>
      <c r="E199" s="461">
        <v>11670</v>
      </c>
      <c r="F199" s="251"/>
    </row>
    <row r="200" spans="1:6" ht="17.25" customHeight="1">
      <c r="A200" s="495"/>
      <c r="B200" s="14"/>
      <c r="C200" s="20"/>
      <c r="D200" s="461"/>
      <c r="E200" s="461"/>
      <c r="F200" s="251"/>
    </row>
    <row r="201" spans="1:6" ht="22.5" customHeight="1">
      <c r="A201" s="448" t="s">
        <v>25</v>
      </c>
      <c r="B201" s="426" t="s">
        <v>221</v>
      </c>
      <c r="C201" s="427" t="s">
        <v>75</v>
      </c>
      <c r="D201" s="521">
        <v>150000</v>
      </c>
      <c r="E201" s="428">
        <v>42750</v>
      </c>
      <c r="F201" s="449">
        <f>E201/D201</f>
        <v>0.28499999999999998</v>
      </c>
    </row>
    <row r="202" spans="1:6" s="1" customFormat="1" ht="29.25" customHeight="1">
      <c r="A202" s="522" t="s">
        <v>394</v>
      </c>
      <c r="B202" s="509" t="s">
        <v>427</v>
      </c>
      <c r="C202" s="510" t="s">
        <v>398</v>
      </c>
      <c r="D202" s="435">
        <v>150000</v>
      </c>
      <c r="E202" s="435">
        <f>E201</f>
        <v>42750</v>
      </c>
      <c r="F202" s="436">
        <f>E202/D202</f>
        <v>0.28499999999999998</v>
      </c>
    </row>
    <row r="203" spans="1:6" s="1" customFormat="1" ht="18.75" customHeight="1">
      <c r="A203" s="522" t="s">
        <v>598</v>
      </c>
      <c r="B203" s="509" t="s">
        <v>46</v>
      </c>
      <c r="C203" s="510" t="s">
        <v>595</v>
      </c>
      <c r="D203" s="435">
        <v>150000</v>
      </c>
      <c r="E203" s="435">
        <f>E201</f>
        <v>42750</v>
      </c>
      <c r="F203" s="436">
        <f>E203/D203</f>
        <v>0.28499999999999998</v>
      </c>
    </row>
    <row r="204" spans="1:6" s="1" customFormat="1" ht="15" customHeight="1">
      <c r="A204" s="524"/>
      <c r="B204" s="525"/>
      <c r="C204" s="526"/>
      <c r="D204" s="527"/>
      <c r="E204" s="527"/>
      <c r="F204" s="528"/>
    </row>
    <row r="205" spans="1:6">
      <c r="A205" s="495"/>
      <c r="B205" s="413">
        <v>38</v>
      </c>
      <c r="C205" s="457" t="s">
        <v>40</v>
      </c>
      <c r="D205" s="530">
        <v>150000</v>
      </c>
      <c r="E205" s="458">
        <f>E202</f>
        <v>42750</v>
      </c>
      <c r="F205" s="459">
        <f>E205/D205</f>
        <v>0.28499999999999998</v>
      </c>
    </row>
    <row r="206" spans="1:6" ht="14.45" customHeight="1">
      <c r="A206" s="495" t="s">
        <v>184</v>
      </c>
      <c r="B206" s="469">
        <v>381</v>
      </c>
      <c r="C206" s="170" t="s">
        <v>41</v>
      </c>
      <c r="D206" s="531"/>
      <c r="E206" s="461">
        <v>37750</v>
      </c>
      <c r="F206" s="251"/>
    </row>
    <row r="207" spans="1:6" ht="14.45" customHeight="1">
      <c r="A207" s="495"/>
      <c r="B207" s="469">
        <v>3811</v>
      </c>
      <c r="C207" s="170" t="s">
        <v>484</v>
      </c>
      <c r="D207" s="531"/>
      <c r="E207" s="461">
        <v>37750</v>
      </c>
      <c r="F207" s="251"/>
    </row>
    <row r="208" spans="1:6" ht="14.45" customHeight="1">
      <c r="A208" s="495"/>
      <c r="B208" s="469">
        <v>382</v>
      </c>
      <c r="C208" s="170" t="s">
        <v>42</v>
      </c>
      <c r="D208" s="531"/>
      <c r="E208" s="461">
        <v>5000</v>
      </c>
      <c r="F208" s="251"/>
    </row>
    <row r="209" spans="1:6" ht="14.45" customHeight="1">
      <c r="A209" s="495"/>
      <c r="B209" s="469">
        <v>3821</v>
      </c>
      <c r="C209" s="170" t="s">
        <v>755</v>
      </c>
      <c r="D209" s="531"/>
      <c r="E209" s="461">
        <v>5000</v>
      </c>
      <c r="F209" s="251"/>
    </row>
    <row r="210" spans="1:6" ht="14.45" customHeight="1">
      <c r="A210" s="495"/>
      <c r="B210" s="469"/>
      <c r="C210" s="170"/>
      <c r="D210" s="531"/>
      <c r="E210" s="461"/>
      <c r="F210" s="251"/>
    </row>
    <row r="211" spans="1:6" ht="20.25" customHeight="1">
      <c r="A211" s="532" t="s">
        <v>25</v>
      </c>
      <c r="B211" s="489" t="s">
        <v>175</v>
      </c>
      <c r="C211" s="490" t="s">
        <v>198</v>
      </c>
      <c r="D211" s="533">
        <v>86000</v>
      </c>
      <c r="E211" s="534">
        <v>32649.8</v>
      </c>
      <c r="F211" s="535">
        <f>E211/D211</f>
        <v>0.37964883720930231</v>
      </c>
    </row>
    <row r="212" spans="1:6" ht="28.5" customHeight="1">
      <c r="A212" s="522" t="s">
        <v>394</v>
      </c>
      <c r="B212" s="509" t="s">
        <v>427</v>
      </c>
      <c r="C212" s="510" t="s">
        <v>398</v>
      </c>
      <c r="D212" s="435">
        <v>86000</v>
      </c>
      <c r="E212" s="435">
        <f>E211</f>
        <v>32649.8</v>
      </c>
      <c r="F212" s="436">
        <f>E212/D212</f>
        <v>0.37964883720930231</v>
      </c>
    </row>
    <row r="213" spans="1:6" ht="21.75" customHeight="1">
      <c r="A213" s="522" t="s">
        <v>598</v>
      </c>
      <c r="B213" s="509" t="s">
        <v>46</v>
      </c>
      <c r="C213" s="510" t="s">
        <v>595</v>
      </c>
      <c r="D213" s="435">
        <v>86000</v>
      </c>
      <c r="E213" s="435">
        <f>E211</f>
        <v>32649.8</v>
      </c>
      <c r="F213" s="436">
        <f>E213/D213</f>
        <v>0.37964883720930231</v>
      </c>
    </row>
    <row r="214" spans="1:6" ht="14.25" customHeight="1">
      <c r="A214" s="524"/>
      <c r="B214" s="525"/>
      <c r="C214" s="526"/>
      <c r="D214" s="527"/>
      <c r="E214" s="527"/>
      <c r="F214" s="528"/>
    </row>
    <row r="215" spans="1:6" ht="17.25" customHeight="1">
      <c r="A215" s="498"/>
      <c r="B215" s="413">
        <v>38</v>
      </c>
      <c r="C215" s="457" t="s">
        <v>64</v>
      </c>
      <c r="D215" s="530">
        <v>86000</v>
      </c>
      <c r="E215" s="464">
        <f>E213</f>
        <v>32649.8</v>
      </c>
      <c r="F215" s="499">
        <f>E215/D215</f>
        <v>0.37964883720930231</v>
      </c>
    </row>
    <row r="216" spans="1:6" ht="15.6" customHeight="1">
      <c r="A216" s="495" t="s">
        <v>330</v>
      </c>
      <c r="B216" s="469">
        <v>381</v>
      </c>
      <c r="C216" s="170" t="s">
        <v>41</v>
      </c>
      <c r="D216" s="531"/>
      <c r="E216" s="461">
        <f>E213</f>
        <v>32649.8</v>
      </c>
      <c r="F216" s="251"/>
    </row>
    <row r="217" spans="1:6" ht="15.6" customHeight="1">
      <c r="A217" s="495"/>
      <c r="B217" s="469">
        <v>3811</v>
      </c>
      <c r="C217" s="170" t="s">
        <v>484</v>
      </c>
      <c r="D217" s="531"/>
      <c r="E217" s="461">
        <v>32649.8</v>
      </c>
      <c r="F217" s="251"/>
    </row>
    <row r="218" spans="1:6" ht="17.25" customHeight="1">
      <c r="A218" s="495"/>
      <c r="B218" s="469"/>
      <c r="C218" s="170"/>
      <c r="D218" s="531"/>
      <c r="E218" s="461"/>
      <c r="F218" s="251"/>
    </row>
    <row r="219" spans="1:6" ht="21" customHeight="1">
      <c r="A219" s="488" t="s">
        <v>25</v>
      </c>
      <c r="B219" s="489" t="s">
        <v>227</v>
      </c>
      <c r="C219" s="490" t="s">
        <v>197</v>
      </c>
      <c r="D219" s="491">
        <v>8000</v>
      </c>
      <c r="E219" s="491">
        <v>796.32</v>
      </c>
      <c r="F219" s="492">
        <f>E219/D219</f>
        <v>9.9540000000000003E-2</v>
      </c>
    </row>
    <row r="220" spans="1:6" ht="29.25" customHeight="1">
      <c r="A220" s="522" t="s">
        <v>394</v>
      </c>
      <c r="B220" s="509" t="s">
        <v>427</v>
      </c>
      <c r="C220" s="510" t="s">
        <v>398</v>
      </c>
      <c r="D220" s="435">
        <v>8000</v>
      </c>
      <c r="E220" s="435">
        <f>E219</f>
        <v>796.32</v>
      </c>
      <c r="F220" s="436">
        <f>E220/D220</f>
        <v>9.9540000000000003E-2</v>
      </c>
    </row>
    <row r="221" spans="1:6" ht="21.75" customHeight="1">
      <c r="A221" s="522" t="s">
        <v>598</v>
      </c>
      <c r="B221" s="509" t="s">
        <v>46</v>
      </c>
      <c r="C221" s="510" t="s">
        <v>595</v>
      </c>
      <c r="D221" s="435">
        <v>8000</v>
      </c>
      <c r="E221" s="435">
        <f>E219</f>
        <v>796.32</v>
      </c>
      <c r="F221" s="436">
        <f>E221/D221</f>
        <v>9.9540000000000003E-2</v>
      </c>
    </row>
    <row r="222" spans="1:6" ht="15.75" customHeight="1">
      <c r="A222" s="524"/>
      <c r="B222" s="525"/>
      <c r="C222" s="526"/>
      <c r="D222" s="527"/>
      <c r="E222" s="527"/>
      <c r="F222" s="528"/>
    </row>
    <row r="223" spans="1:6" ht="15.75" customHeight="1">
      <c r="A223" s="470"/>
      <c r="B223" s="413">
        <v>32</v>
      </c>
      <c r="C223" s="457" t="s">
        <v>30</v>
      </c>
      <c r="D223" s="458">
        <v>8000</v>
      </c>
      <c r="E223" s="458">
        <f>E219</f>
        <v>796.32</v>
      </c>
      <c r="F223" s="536">
        <f>E223/D223</f>
        <v>9.9540000000000003E-2</v>
      </c>
    </row>
    <row r="224" spans="1:6" ht="15.75" customHeight="1">
      <c r="A224" s="471">
        <v>48</v>
      </c>
      <c r="B224" s="469">
        <v>323</v>
      </c>
      <c r="C224" s="170" t="s">
        <v>33</v>
      </c>
      <c r="D224" s="169"/>
      <c r="E224" s="169">
        <f>E219</f>
        <v>796.32</v>
      </c>
      <c r="F224" s="537"/>
    </row>
    <row r="225" spans="1:6" ht="15.75" customHeight="1">
      <c r="A225" s="471"/>
      <c r="B225" s="469">
        <v>3239</v>
      </c>
      <c r="C225" s="170" t="s">
        <v>478</v>
      </c>
      <c r="D225" s="169"/>
      <c r="E225" s="169">
        <v>796.32</v>
      </c>
      <c r="F225" s="537"/>
    </row>
    <row r="226" spans="1:6" ht="15.75" customHeight="1">
      <c r="A226" s="471"/>
      <c r="B226" s="469"/>
      <c r="C226" s="170"/>
      <c r="D226" s="169"/>
      <c r="E226" s="169"/>
      <c r="F226" s="537"/>
    </row>
    <row r="227" spans="1:6" ht="17.100000000000001" customHeight="1">
      <c r="A227" s="448" t="s">
        <v>25</v>
      </c>
      <c r="B227" s="426" t="s">
        <v>213</v>
      </c>
      <c r="C227" s="427" t="s">
        <v>167</v>
      </c>
      <c r="D227" s="521">
        <v>7000</v>
      </c>
      <c r="E227" s="429">
        <v>600</v>
      </c>
      <c r="F227" s="430">
        <f>E227/D227</f>
        <v>8.5714285714285715E-2</v>
      </c>
    </row>
    <row r="228" spans="1:6" ht="32.25" customHeight="1">
      <c r="A228" s="522" t="s">
        <v>394</v>
      </c>
      <c r="B228" s="509" t="s">
        <v>427</v>
      </c>
      <c r="C228" s="510" t="s">
        <v>398</v>
      </c>
      <c r="D228" s="435">
        <v>7000</v>
      </c>
      <c r="E228" s="435">
        <v>600</v>
      </c>
      <c r="F228" s="436">
        <f>E228/D228</f>
        <v>8.5714285714285715E-2</v>
      </c>
    </row>
    <row r="229" spans="1:6" ht="19.5" customHeight="1">
      <c r="A229" s="522" t="s">
        <v>598</v>
      </c>
      <c r="B229" s="509" t="s">
        <v>46</v>
      </c>
      <c r="C229" s="510" t="s">
        <v>595</v>
      </c>
      <c r="D229" s="435">
        <v>7000</v>
      </c>
      <c r="E229" s="435">
        <v>600</v>
      </c>
      <c r="F229" s="436">
        <f>E229/D229</f>
        <v>8.5714285714285715E-2</v>
      </c>
    </row>
    <row r="230" spans="1:6" ht="15" customHeight="1">
      <c r="A230" s="524"/>
      <c r="B230" s="525"/>
      <c r="C230" s="526"/>
      <c r="D230" s="527"/>
      <c r="E230" s="527"/>
      <c r="F230" s="528"/>
    </row>
    <row r="231" spans="1:6" ht="28.15" customHeight="1">
      <c r="A231" s="495"/>
      <c r="B231" s="413">
        <v>36</v>
      </c>
      <c r="C231" s="457" t="s">
        <v>152</v>
      </c>
      <c r="D231" s="530">
        <v>7000</v>
      </c>
      <c r="E231" s="464">
        <v>600</v>
      </c>
      <c r="F231" s="499">
        <f>E231/D231</f>
        <v>8.5714285714285715E-2</v>
      </c>
    </row>
    <row r="232" spans="1:6" ht="16.149999999999999" customHeight="1">
      <c r="A232" s="495" t="s">
        <v>269</v>
      </c>
      <c r="B232" s="469">
        <v>366</v>
      </c>
      <c r="C232" s="170" t="s">
        <v>168</v>
      </c>
      <c r="D232" s="531"/>
      <c r="E232" s="461">
        <v>600</v>
      </c>
      <c r="F232" s="251"/>
    </row>
    <row r="233" spans="1:6" ht="15.75">
      <c r="A233" s="55"/>
      <c r="B233" s="469">
        <v>3661</v>
      </c>
      <c r="C233" s="170" t="s">
        <v>756</v>
      </c>
      <c r="D233" s="538"/>
      <c r="E233" s="455">
        <v>600</v>
      </c>
      <c r="F233" s="487"/>
    </row>
    <row r="234" spans="1:6" ht="15.75">
      <c r="A234" s="55"/>
      <c r="B234" s="469"/>
      <c r="C234" s="170"/>
      <c r="D234" s="538"/>
      <c r="E234" s="455"/>
      <c r="F234" s="487"/>
    </row>
    <row r="235" spans="1:6" ht="21" customHeight="1">
      <c r="A235" s="448" t="s">
        <v>25</v>
      </c>
      <c r="B235" s="426" t="s">
        <v>214</v>
      </c>
      <c r="C235" s="427" t="s">
        <v>334</v>
      </c>
      <c r="D235" s="521">
        <v>97000</v>
      </c>
      <c r="E235" s="428">
        <f>E236</f>
        <v>52265.83</v>
      </c>
      <c r="F235" s="449">
        <f>E235/D235</f>
        <v>0.53882298969072162</v>
      </c>
    </row>
    <row r="236" spans="1:6" ht="31.5" customHeight="1">
      <c r="A236" s="522" t="s">
        <v>394</v>
      </c>
      <c r="B236" s="509" t="s">
        <v>427</v>
      </c>
      <c r="C236" s="510" t="s">
        <v>398</v>
      </c>
      <c r="D236" s="435">
        <v>97000</v>
      </c>
      <c r="E236" s="435">
        <f>E243+E251+E271+E275</f>
        <v>52265.83</v>
      </c>
      <c r="F236" s="436">
        <f>E236/D236</f>
        <v>0.53882298969072162</v>
      </c>
    </row>
    <row r="237" spans="1:6" ht="21.75" customHeight="1">
      <c r="A237" s="522" t="s">
        <v>598</v>
      </c>
      <c r="B237" s="509" t="s">
        <v>46</v>
      </c>
      <c r="C237" s="510" t="s">
        <v>595</v>
      </c>
      <c r="D237" s="435">
        <v>82000</v>
      </c>
      <c r="E237" s="435">
        <v>36690.46</v>
      </c>
      <c r="F237" s="436">
        <f>E237/D237</f>
        <v>0.44744463414634145</v>
      </c>
    </row>
    <row r="238" spans="1:6" ht="21.75" customHeight="1">
      <c r="A238" s="522"/>
      <c r="B238" s="509" t="s">
        <v>76</v>
      </c>
      <c r="C238" s="510" t="s">
        <v>596</v>
      </c>
      <c r="D238" s="435">
        <v>4000</v>
      </c>
      <c r="E238" s="435">
        <v>0</v>
      </c>
      <c r="F238" s="436">
        <v>0</v>
      </c>
    </row>
    <row r="239" spans="1:6" ht="21.75" customHeight="1">
      <c r="A239" s="522"/>
      <c r="B239" s="509" t="s">
        <v>208</v>
      </c>
      <c r="C239" s="510" t="s">
        <v>597</v>
      </c>
      <c r="D239" s="435">
        <v>7000</v>
      </c>
      <c r="E239" s="435">
        <f>E236-E237</f>
        <v>15575.370000000003</v>
      </c>
      <c r="F239" s="436">
        <v>2.2250999999999999</v>
      </c>
    </row>
    <row r="240" spans="1:6" ht="21.75" customHeight="1">
      <c r="A240" s="522"/>
      <c r="B240" s="509" t="s">
        <v>270</v>
      </c>
      <c r="C240" s="510" t="s">
        <v>599</v>
      </c>
      <c r="D240" s="435">
        <v>0</v>
      </c>
      <c r="E240" s="435">
        <v>0</v>
      </c>
      <c r="F240" s="436">
        <v>0</v>
      </c>
    </row>
    <row r="241" spans="1:6" ht="21.75" customHeight="1">
      <c r="A241" s="522"/>
      <c r="B241" s="509" t="s">
        <v>331</v>
      </c>
      <c r="C241" s="510" t="s">
        <v>605</v>
      </c>
      <c r="D241" s="435">
        <v>4000</v>
      </c>
      <c r="E241" s="435">
        <v>0</v>
      </c>
      <c r="F241" s="436">
        <v>0</v>
      </c>
    </row>
    <row r="242" spans="1:6">
      <c r="A242" s="524"/>
      <c r="B242" s="525"/>
      <c r="C242" s="526"/>
      <c r="D242" s="527"/>
      <c r="E242" s="527"/>
      <c r="F242" s="528"/>
    </row>
    <row r="243" spans="1:6">
      <c r="A243" s="498"/>
      <c r="B243" s="462">
        <v>31</v>
      </c>
      <c r="C243" s="463" t="s">
        <v>26</v>
      </c>
      <c r="D243" s="464">
        <v>64000</v>
      </c>
      <c r="E243" s="464">
        <f>E244+E247+E248</f>
        <v>30807.670000000002</v>
      </c>
      <c r="F243" s="499">
        <f>E243/D243</f>
        <v>0.48136984375000003</v>
      </c>
    </row>
    <row r="244" spans="1:6">
      <c r="A244" s="495"/>
      <c r="B244" s="14">
        <v>311</v>
      </c>
      <c r="C244" s="20" t="s">
        <v>649</v>
      </c>
      <c r="D244" s="461"/>
      <c r="E244" s="461">
        <v>25414.33</v>
      </c>
      <c r="F244" s="251"/>
    </row>
    <row r="245" spans="1:6">
      <c r="A245" s="495"/>
      <c r="B245" s="14">
        <v>3111</v>
      </c>
      <c r="C245" s="20" t="s">
        <v>741</v>
      </c>
      <c r="D245" s="461"/>
      <c r="E245" s="461">
        <v>2541433</v>
      </c>
      <c r="F245" s="251"/>
    </row>
    <row r="246" spans="1:6">
      <c r="A246" s="495"/>
      <c r="B246" s="14"/>
      <c r="C246" s="20"/>
      <c r="D246" s="461"/>
      <c r="E246" s="461"/>
      <c r="F246" s="251"/>
    </row>
    <row r="247" spans="1:6">
      <c r="A247" s="495"/>
      <c r="B247" s="14">
        <v>312</v>
      </c>
      <c r="C247" s="20" t="s">
        <v>28</v>
      </c>
      <c r="D247" s="461"/>
      <c r="E247" s="461">
        <v>1200</v>
      </c>
      <c r="F247" s="251"/>
    </row>
    <row r="248" spans="1:6">
      <c r="A248" s="495"/>
      <c r="B248" s="14">
        <v>313</v>
      </c>
      <c r="C248" s="20" t="s">
        <v>58</v>
      </c>
      <c r="D248" s="461"/>
      <c r="E248" s="461">
        <v>4193.34</v>
      </c>
      <c r="F248" s="251"/>
    </row>
    <row r="249" spans="1:6">
      <c r="A249" s="495"/>
      <c r="B249" s="14">
        <v>3132</v>
      </c>
      <c r="C249" s="20" t="s">
        <v>742</v>
      </c>
      <c r="D249" s="461"/>
      <c r="E249" s="461">
        <v>4193.34</v>
      </c>
      <c r="F249" s="251"/>
    </row>
    <row r="250" spans="1:6">
      <c r="A250" s="495"/>
      <c r="B250" s="14"/>
      <c r="C250" s="20"/>
      <c r="D250" s="461"/>
      <c r="E250" s="461"/>
      <c r="F250" s="251"/>
    </row>
    <row r="251" spans="1:6">
      <c r="A251" s="498"/>
      <c r="B251" s="462">
        <v>32</v>
      </c>
      <c r="C251" s="463" t="s">
        <v>30</v>
      </c>
      <c r="D251" s="464">
        <v>30500</v>
      </c>
      <c r="E251" s="464">
        <f>E252+E257+E261+E267</f>
        <v>19237.039999999997</v>
      </c>
      <c r="F251" s="499">
        <f>E251/D251</f>
        <v>0.6307226229508196</v>
      </c>
    </row>
    <row r="252" spans="1:6">
      <c r="A252" s="495"/>
      <c r="B252" s="14">
        <v>321</v>
      </c>
      <c r="C252" s="20" t="s">
        <v>31</v>
      </c>
      <c r="D252" s="461"/>
      <c r="E252" s="461">
        <v>848.68</v>
      </c>
      <c r="F252" s="251"/>
    </row>
    <row r="253" spans="1:6">
      <c r="A253" s="495"/>
      <c r="B253" s="14">
        <v>3211</v>
      </c>
      <c r="C253" s="20" t="s">
        <v>495</v>
      </c>
      <c r="D253" s="461"/>
      <c r="E253" s="461">
        <v>169.6</v>
      </c>
      <c r="F253" s="251"/>
    </row>
    <row r="254" spans="1:6" ht="26.25">
      <c r="A254" s="495"/>
      <c r="B254" s="14">
        <v>3212</v>
      </c>
      <c r="C254" s="20" t="s">
        <v>743</v>
      </c>
      <c r="D254" s="461"/>
      <c r="E254" s="461">
        <v>567.08000000000004</v>
      </c>
      <c r="F254" s="251"/>
    </row>
    <row r="255" spans="1:6">
      <c r="A255" s="495"/>
      <c r="B255" s="14">
        <v>3214</v>
      </c>
      <c r="C255" s="20" t="s">
        <v>468</v>
      </c>
      <c r="D255" s="461"/>
      <c r="E255" s="461">
        <v>112</v>
      </c>
      <c r="F255" s="251"/>
    </row>
    <row r="256" spans="1:6">
      <c r="A256" s="495"/>
      <c r="B256" s="14"/>
      <c r="C256" s="20"/>
      <c r="D256" s="461"/>
      <c r="E256" s="461"/>
      <c r="F256" s="251"/>
    </row>
    <row r="257" spans="1:8">
      <c r="A257" s="495"/>
      <c r="B257" s="14">
        <v>322</v>
      </c>
      <c r="C257" s="20" t="s">
        <v>32</v>
      </c>
      <c r="D257" s="461"/>
      <c r="E257" s="461">
        <v>521.61</v>
      </c>
      <c r="F257" s="251"/>
    </row>
    <row r="258" spans="1:8">
      <c r="A258" s="495"/>
      <c r="B258" s="14">
        <v>3221</v>
      </c>
      <c r="C258" s="20" t="s">
        <v>721</v>
      </c>
      <c r="D258" s="461"/>
      <c r="E258" s="461">
        <v>478.37</v>
      </c>
      <c r="F258" s="251"/>
    </row>
    <row r="259" spans="1:8">
      <c r="A259" s="495"/>
      <c r="B259" s="14">
        <v>3222</v>
      </c>
      <c r="C259" s="20" t="s">
        <v>744</v>
      </c>
      <c r="D259" s="461"/>
      <c r="E259" s="461">
        <v>43.24</v>
      </c>
      <c r="F259" s="251"/>
    </row>
    <row r="260" spans="1:8">
      <c r="A260" s="495"/>
      <c r="B260" s="14"/>
      <c r="C260" s="20"/>
      <c r="D260" s="461"/>
      <c r="E260" s="461"/>
      <c r="F260" s="251"/>
    </row>
    <row r="261" spans="1:8">
      <c r="A261" s="495"/>
      <c r="B261" s="14">
        <v>323</v>
      </c>
      <c r="C261" s="20" t="s">
        <v>33</v>
      </c>
      <c r="D261" s="461"/>
      <c r="E261" s="461">
        <v>14912.72</v>
      </c>
      <c r="F261" s="251"/>
    </row>
    <row r="262" spans="1:8">
      <c r="A262" s="495"/>
      <c r="B262" s="14">
        <v>3231</v>
      </c>
      <c r="C262" s="20" t="s">
        <v>732</v>
      </c>
      <c r="D262" s="461"/>
      <c r="E262" s="461">
        <v>1893.9</v>
      </c>
      <c r="F262" s="251"/>
    </row>
    <row r="263" spans="1:8">
      <c r="A263" s="495"/>
      <c r="B263" s="14">
        <v>3237</v>
      </c>
      <c r="C263" s="20" t="s">
        <v>476</v>
      </c>
      <c r="D263" s="461"/>
      <c r="E263" s="461">
        <v>4851.93</v>
      </c>
      <c r="F263" s="251"/>
    </row>
    <row r="264" spans="1:8">
      <c r="A264" s="495"/>
      <c r="B264" s="14">
        <v>3238</v>
      </c>
      <c r="C264" s="20" t="s">
        <v>477</v>
      </c>
      <c r="D264" s="461"/>
      <c r="E264" s="461">
        <v>211.4</v>
      </c>
      <c r="F264" s="251"/>
    </row>
    <row r="265" spans="1:8">
      <c r="A265" s="495"/>
      <c r="B265" s="14">
        <v>3239</v>
      </c>
      <c r="C265" s="20" t="s">
        <v>478</v>
      </c>
      <c r="D265" s="461"/>
      <c r="E265" s="461">
        <v>7955.49</v>
      </c>
      <c r="F265" s="251"/>
    </row>
    <row r="266" spans="1:8">
      <c r="A266" s="495"/>
      <c r="B266" s="14"/>
      <c r="C266" s="20"/>
      <c r="D266" s="461"/>
      <c r="E266" s="461"/>
      <c r="F266" s="251"/>
    </row>
    <row r="267" spans="1:8">
      <c r="A267" s="495"/>
      <c r="B267" s="14">
        <v>329</v>
      </c>
      <c r="C267" s="20" t="s">
        <v>35</v>
      </c>
      <c r="D267" s="461"/>
      <c r="E267" s="461">
        <v>2954.03</v>
      </c>
      <c r="F267" s="251"/>
    </row>
    <row r="268" spans="1:8">
      <c r="A268" s="495"/>
      <c r="B268" s="14">
        <v>3292</v>
      </c>
      <c r="C268" s="20" t="s">
        <v>735</v>
      </c>
      <c r="D268" s="461"/>
      <c r="E268" s="461">
        <v>2528.33</v>
      </c>
      <c r="F268" s="251"/>
    </row>
    <row r="269" spans="1:8">
      <c r="A269" s="495"/>
      <c r="B269" s="14">
        <v>3293</v>
      </c>
      <c r="C269" s="20" t="s">
        <v>479</v>
      </c>
      <c r="D269" s="461"/>
      <c r="E269" s="461">
        <v>425.7</v>
      </c>
      <c r="F269" s="251"/>
    </row>
    <row r="270" spans="1:8">
      <c r="A270" s="495"/>
      <c r="B270" s="14"/>
      <c r="C270" s="20"/>
      <c r="D270" s="461"/>
      <c r="E270" s="461"/>
      <c r="F270" s="251"/>
    </row>
    <row r="271" spans="1:8">
      <c r="A271" s="498"/>
      <c r="B271" s="462">
        <v>34</v>
      </c>
      <c r="C271" s="463" t="s">
        <v>36</v>
      </c>
      <c r="D271" s="464">
        <v>500</v>
      </c>
      <c r="E271" s="464">
        <v>221.12</v>
      </c>
      <c r="F271" s="499">
        <f>E271/D271</f>
        <v>0.44224000000000002</v>
      </c>
      <c r="H271" t="s">
        <v>704</v>
      </c>
    </row>
    <row r="272" spans="1:8">
      <c r="A272" s="495"/>
      <c r="B272" s="14">
        <v>343</v>
      </c>
      <c r="C272" s="20" t="s">
        <v>37</v>
      </c>
      <c r="D272" s="461"/>
      <c r="E272" s="461">
        <v>221.12</v>
      </c>
      <c r="F272" s="251"/>
    </row>
    <row r="273" spans="1:6">
      <c r="A273" s="495"/>
      <c r="B273" s="14">
        <v>3431</v>
      </c>
      <c r="C273" s="20" t="s">
        <v>745</v>
      </c>
      <c r="D273" s="461"/>
      <c r="E273" s="461">
        <v>221.12</v>
      </c>
      <c r="F273" s="251"/>
    </row>
    <row r="274" spans="1:6">
      <c r="A274" s="495"/>
      <c r="B274" s="14"/>
      <c r="C274" s="20"/>
      <c r="D274" s="461"/>
      <c r="E274" s="461"/>
      <c r="F274" s="251"/>
    </row>
    <row r="275" spans="1:6" s="269" customFormat="1" ht="26.25">
      <c r="A275" s="498"/>
      <c r="B275" s="462">
        <v>41</v>
      </c>
      <c r="C275" s="463" t="s">
        <v>238</v>
      </c>
      <c r="D275" s="464">
        <v>0</v>
      </c>
      <c r="E275" s="464">
        <v>2000</v>
      </c>
      <c r="F275" s="499"/>
    </row>
    <row r="276" spans="1:6">
      <c r="A276" s="495"/>
      <c r="B276" s="14">
        <v>412</v>
      </c>
      <c r="C276" s="20" t="s">
        <v>705</v>
      </c>
      <c r="D276" s="461"/>
      <c r="E276" s="461">
        <v>2000</v>
      </c>
      <c r="F276" s="251"/>
    </row>
    <row r="277" spans="1:6">
      <c r="A277" s="495"/>
      <c r="B277" s="14">
        <v>4124</v>
      </c>
      <c r="C277" s="20" t="s">
        <v>705</v>
      </c>
      <c r="D277" s="461"/>
      <c r="E277" s="461">
        <v>2000</v>
      </c>
      <c r="F277" s="251"/>
    </row>
    <row r="278" spans="1:6">
      <c r="A278" s="495"/>
      <c r="B278" s="14"/>
      <c r="C278" s="20"/>
      <c r="D278" s="461"/>
      <c r="E278" s="461"/>
      <c r="F278" s="251"/>
    </row>
    <row r="279" spans="1:6" ht="26.25">
      <c r="A279" s="498"/>
      <c r="B279" s="462">
        <v>42</v>
      </c>
      <c r="C279" s="463" t="s">
        <v>72</v>
      </c>
      <c r="D279" s="464">
        <v>2000</v>
      </c>
      <c r="E279" s="464">
        <v>0</v>
      </c>
      <c r="F279" s="499">
        <f>E279/D279</f>
        <v>0</v>
      </c>
    </row>
    <row r="280" spans="1:6" ht="26.25">
      <c r="A280" s="495"/>
      <c r="B280" s="14">
        <v>424</v>
      </c>
      <c r="C280" s="20" t="s">
        <v>650</v>
      </c>
      <c r="D280" s="461"/>
      <c r="E280" s="461"/>
      <c r="F280" s="251"/>
    </row>
    <row r="281" spans="1:6">
      <c r="A281" s="495"/>
      <c r="B281" s="14"/>
      <c r="C281" s="20"/>
      <c r="D281" s="461"/>
      <c r="E281" s="461"/>
      <c r="F281" s="251"/>
    </row>
    <row r="282" spans="1:6" ht="18.75" customHeight="1">
      <c r="A282" s="448" t="s">
        <v>43</v>
      </c>
      <c r="B282" s="426" t="s">
        <v>77</v>
      </c>
      <c r="C282" s="427" t="s">
        <v>169</v>
      </c>
      <c r="D282" s="521">
        <v>43000</v>
      </c>
      <c r="E282" s="428">
        <v>0</v>
      </c>
      <c r="F282" s="449">
        <f>E282/D282</f>
        <v>0</v>
      </c>
    </row>
    <row r="283" spans="1:6" ht="32.25" customHeight="1">
      <c r="A283" s="522" t="s">
        <v>394</v>
      </c>
      <c r="B283" s="509" t="s">
        <v>427</v>
      </c>
      <c r="C283" s="510" t="s">
        <v>398</v>
      </c>
      <c r="D283" s="435">
        <v>43000</v>
      </c>
      <c r="E283" s="435">
        <v>0</v>
      </c>
      <c r="F283" s="436">
        <f>E283/D283</f>
        <v>0</v>
      </c>
    </row>
    <row r="284" spans="1:6" ht="18.75" customHeight="1">
      <c r="A284" s="522" t="s">
        <v>598</v>
      </c>
      <c r="B284" s="509" t="s">
        <v>46</v>
      </c>
      <c r="C284" s="510" t="s">
        <v>595</v>
      </c>
      <c r="D284" s="435">
        <v>10000</v>
      </c>
      <c r="E284" s="435">
        <v>0</v>
      </c>
      <c r="F284" s="436">
        <f>E284/D284</f>
        <v>0</v>
      </c>
    </row>
    <row r="285" spans="1:6" ht="16.5" customHeight="1">
      <c r="A285" s="522"/>
      <c r="B285" s="509" t="s">
        <v>446</v>
      </c>
      <c r="C285" s="510" t="s">
        <v>600</v>
      </c>
      <c r="D285" s="435">
        <v>3000</v>
      </c>
      <c r="E285" s="435">
        <v>0</v>
      </c>
      <c r="F285" s="436">
        <v>0</v>
      </c>
    </row>
    <row r="286" spans="1:6" ht="18" customHeight="1">
      <c r="A286" s="522"/>
      <c r="B286" s="509" t="s">
        <v>208</v>
      </c>
      <c r="C286" s="510" t="s">
        <v>597</v>
      </c>
      <c r="D286" s="435">
        <v>30000</v>
      </c>
      <c r="E286" s="435">
        <v>0</v>
      </c>
      <c r="F286" s="436">
        <v>0</v>
      </c>
    </row>
    <row r="287" spans="1:6">
      <c r="A287" s="524"/>
      <c r="B287" s="525"/>
      <c r="C287" s="526"/>
      <c r="D287" s="527"/>
      <c r="E287" s="527"/>
      <c r="F287" s="528"/>
    </row>
    <row r="288" spans="1:6" ht="28.15" customHeight="1">
      <c r="A288" s="460"/>
      <c r="B288" s="413">
        <v>42</v>
      </c>
      <c r="C288" s="457" t="s">
        <v>80</v>
      </c>
      <c r="D288" s="458">
        <v>43000</v>
      </c>
      <c r="E288" s="458">
        <v>0</v>
      </c>
      <c r="F288" s="459">
        <f>E288/D288</f>
        <v>0</v>
      </c>
    </row>
    <row r="289" spans="1:6">
      <c r="A289" s="495" t="s">
        <v>270</v>
      </c>
      <c r="B289" s="14">
        <v>421</v>
      </c>
      <c r="C289" s="20" t="s">
        <v>66</v>
      </c>
      <c r="D289" s="461"/>
      <c r="E289" s="461"/>
      <c r="F289" s="251"/>
    </row>
    <row r="290" spans="1:6">
      <c r="A290" s="539"/>
      <c r="B290" s="14"/>
      <c r="C290" s="20"/>
      <c r="D290" s="461"/>
      <c r="E290" s="461"/>
      <c r="F290" s="251"/>
    </row>
    <row r="291" spans="1:6" ht="21" customHeight="1">
      <c r="A291" s="416" t="s">
        <v>23</v>
      </c>
      <c r="B291" s="417">
        <v>1004</v>
      </c>
      <c r="C291" s="418" t="s">
        <v>82</v>
      </c>
      <c r="D291" s="419">
        <f>D293+D301+D309+D317+D324+D343+D355+D363+D371+D386</f>
        <v>1676000</v>
      </c>
      <c r="E291" s="419">
        <f>E293+E301+E309+E317+E324+E343+E355+E363+E371+E386</f>
        <v>793456.3</v>
      </c>
      <c r="F291" s="183">
        <f>E291/D291</f>
        <v>0.47342261336515518</v>
      </c>
    </row>
    <row r="292" spans="1:6">
      <c r="A292" s="540"/>
      <c r="B292" s="413"/>
      <c r="C292" s="457"/>
      <c r="D292" s="458"/>
      <c r="E292" s="458"/>
      <c r="F292" s="536"/>
    </row>
    <row r="293" spans="1:6" ht="20.25" customHeight="1">
      <c r="A293" s="448" t="s">
        <v>25</v>
      </c>
      <c r="B293" s="426" t="s">
        <v>83</v>
      </c>
      <c r="C293" s="427" t="s">
        <v>84</v>
      </c>
      <c r="D293" s="428">
        <v>930000</v>
      </c>
      <c r="E293" s="428">
        <v>555000</v>
      </c>
      <c r="F293" s="449">
        <f>E293/D293</f>
        <v>0.59677419354838712</v>
      </c>
    </row>
    <row r="294" spans="1:6" ht="30.75" customHeight="1">
      <c r="A294" s="450" t="s">
        <v>394</v>
      </c>
      <c r="B294" s="432" t="s">
        <v>428</v>
      </c>
      <c r="C294" s="433" t="s">
        <v>399</v>
      </c>
      <c r="D294" s="434">
        <v>930000</v>
      </c>
      <c r="E294" s="434">
        <f>E293</f>
        <v>555000</v>
      </c>
      <c r="F294" s="451">
        <f>E294/D294</f>
        <v>0.59677419354838712</v>
      </c>
    </row>
    <row r="295" spans="1:6" ht="21" customHeight="1">
      <c r="A295" s="450" t="s">
        <v>598</v>
      </c>
      <c r="B295" s="432" t="s">
        <v>46</v>
      </c>
      <c r="C295" s="433" t="s">
        <v>595</v>
      </c>
      <c r="D295" s="434">
        <v>930000</v>
      </c>
      <c r="E295" s="434">
        <f>E293</f>
        <v>555000</v>
      </c>
      <c r="F295" s="451">
        <f>E295/D295</f>
        <v>0.59677419354838712</v>
      </c>
    </row>
    <row r="296" spans="1:6">
      <c r="A296" s="541"/>
      <c r="B296" s="453"/>
      <c r="C296" s="454"/>
      <c r="D296" s="455"/>
      <c r="E296" s="455"/>
      <c r="F296" s="487"/>
    </row>
    <row r="297" spans="1:6">
      <c r="A297" s="460"/>
      <c r="B297" s="413">
        <v>38</v>
      </c>
      <c r="C297" s="457" t="s">
        <v>85</v>
      </c>
      <c r="D297" s="458">
        <v>930000</v>
      </c>
      <c r="E297" s="458">
        <f>E294</f>
        <v>555000</v>
      </c>
      <c r="F297" s="459">
        <f>E297/D297</f>
        <v>0.59677419354838712</v>
      </c>
    </row>
    <row r="298" spans="1:6" ht="15" customHeight="1">
      <c r="A298" s="495" t="s">
        <v>209</v>
      </c>
      <c r="B298" s="14">
        <v>381</v>
      </c>
      <c r="C298" s="20" t="s">
        <v>218</v>
      </c>
      <c r="D298" s="496"/>
      <c r="E298" s="496">
        <f>E293</f>
        <v>555000</v>
      </c>
      <c r="F298" s="513"/>
    </row>
    <row r="299" spans="1:6" ht="15" customHeight="1">
      <c r="A299" s="495"/>
      <c r="B299" s="14">
        <v>3811</v>
      </c>
      <c r="C299" s="20" t="s">
        <v>484</v>
      </c>
      <c r="D299" s="496"/>
      <c r="E299" s="496">
        <v>555000</v>
      </c>
      <c r="F299" s="513"/>
    </row>
    <row r="300" spans="1:6" ht="15" customHeight="1">
      <c r="A300" s="495"/>
      <c r="B300" s="14"/>
      <c r="C300" s="20"/>
      <c r="D300" s="496"/>
      <c r="E300" s="496"/>
      <c r="F300" s="513"/>
    </row>
    <row r="301" spans="1:6" ht="27" customHeight="1">
      <c r="A301" s="532" t="s">
        <v>25</v>
      </c>
      <c r="B301" s="542" t="s">
        <v>86</v>
      </c>
      <c r="C301" s="543" t="s">
        <v>215</v>
      </c>
      <c r="D301" s="544">
        <v>10000</v>
      </c>
      <c r="E301" s="533">
        <v>4127.5</v>
      </c>
      <c r="F301" s="545">
        <f>E301/D301</f>
        <v>0.41275000000000001</v>
      </c>
    </row>
    <row r="302" spans="1:6" ht="31.5" customHeight="1">
      <c r="A302" s="450" t="s">
        <v>394</v>
      </c>
      <c r="B302" s="509" t="s">
        <v>428</v>
      </c>
      <c r="C302" s="510" t="s">
        <v>399</v>
      </c>
      <c r="D302" s="511">
        <v>10000</v>
      </c>
      <c r="E302" s="546">
        <v>4127.5</v>
      </c>
      <c r="F302" s="547">
        <f>E302/D302</f>
        <v>0.41275000000000001</v>
      </c>
    </row>
    <row r="303" spans="1:6" ht="18.75" customHeight="1">
      <c r="A303" s="450" t="s">
        <v>598</v>
      </c>
      <c r="B303" s="509" t="s">
        <v>46</v>
      </c>
      <c r="C303" s="510" t="s">
        <v>595</v>
      </c>
      <c r="D303" s="511">
        <v>10000</v>
      </c>
      <c r="E303" s="546">
        <v>4127.5</v>
      </c>
      <c r="F303" s="547">
        <f>E303/D303</f>
        <v>0.41275000000000001</v>
      </c>
    </row>
    <row r="304" spans="1:6" ht="15.75" customHeight="1">
      <c r="A304" s="498"/>
      <c r="B304" s="462"/>
      <c r="C304" s="463"/>
      <c r="D304" s="514"/>
      <c r="E304" s="514"/>
      <c r="F304" s="548"/>
    </row>
    <row r="305" spans="1:6" ht="17.25" customHeight="1">
      <c r="A305" s="498"/>
      <c r="B305" s="462">
        <v>38</v>
      </c>
      <c r="C305" s="463" t="s">
        <v>64</v>
      </c>
      <c r="D305" s="514">
        <v>10000</v>
      </c>
      <c r="E305" s="514">
        <v>4157.5</v>
      </c>
      <c r="F305" s="515">
        <f>E305/D305</f>
        <v>0.41575000000000001</v>
      </c>
    </row>
    <row r="306" spans="1:6" ht="14.45" customHeight="1">
      <c r="A306" s="495" t="s">
        <v>210</v>
      </c>
      <c r="B306" s="14">
        <v>381</v>
      </c>
      <c r="C306" s="20" t="s">
        <v>41</v>
      </c>
      <c r="D306" s="496"/>
      <c r="E306" s="461">
        <v>4127.5</v>
      </c>
      <c r="F306" s="251"/>
    </row>
    <row r="307" spans="1:6" ht="14.45" customHeight="1">
      <c r="A307" s="495"/>
      <c r="B307" s="14">
        <v>3811</v>
      </c>
      <c r="C307" s="20" t="s">
        <v>484</v>
      </c>
      <c r="D307" s="496"/>
      <c r="E307" s="461">
        <v>4127.5</v>
      </c>
      <c r="F307" s="251"/>
    </row>
    <row r="308" spans="1:6" ht="15" customHeight="1">
      <c r="A308" s="495"/>
      <c r="B308" s="14"/>
      <c r="C308" s="20"/>
      <c r="D308" s="496"/>
      <c r="E308" s="461"/>
      <c r="F308" s="251"/>
    </row>
    <row r="309" spans="1:6">
      <c r="A309" s="488" t="s">
        <v>25</v>
      </c>
      <c r="B309" s="489" t="s">
        <v>88</v>
      </c>
      <c r="C309" s="490" t="s">
        <v>197</v>
      </c>
      <c r="D309" s="491">
        <v>8000</v>
      </c>
      <c r="E309" s="491">
        <v>5273.85</v>
      </c>
      <c r="F309" s="492">
        <f>E309/D309</f>
        <v>0.65923125000000005</v>
      </c>
    </row>
    <row r="310" spans="1:6" ht="30.75" customHeight="1">
      <c r="A310" s="431" t="s">
        <v>394</v>
      </c>
      <c r="B310" s="432" t="s">
        <v>428</v>
      </c>
      <c r="C310" s="433" t="s">
        <v>399</v>
      </c>
      <c r="D310" s="434">
        <v>8000</v>
      </c>
      <c r="E310" s="434">
        <f>E309</f>
        <v>5273.85</v>
      </c>
      <c r="F310" s="451">
        <f>E310/D310</f>
        <v>0.65923125000000005</v>
      </c>
    </row>
    <row r="311" spans="1:6" ht="20.25" customHeight="1">
      <c r="A311" s="431" t="s">
        <v>598</v>
      </c>
      <c r="B311" s="432" t="s">
        <v>46</v>
      </c>
      <c r="C311" s="433" t="s">
        <v>595</v>
      </c>
      <c r="D311" s="434">
        <v>8000</v>
      </c>
      <c r="E311" s="434">
        <f>E309</f>
        <v>5273.85</v>
      </c>
      <c r="F311" s="451">
        <f>E311/D311</f>
        <v>0.65923125000000005</v>
      </c>
    </row>
    <row r="312" spans="1:6">
      <c r="A312" s="470"/>
      <c r="B312" s="413"/>
      <c r="C312" s="457"/>
      <c r="D312" s="458"/>
      <c r="E312" s="458"/>
      <c r="F312" s="536"/>
    </row>
    <row r="313" spans="1:6">
      <c r="A313" s="529"/>
      <c r="B313" s="462">
        <v>32</v>
      </c>
      <c r="C313" s="463" t="s">
        <v>30</v>
      </c>
      <c r="D313" s="464">
        <v>8000</v>
      </c>
      <c r="E313" s="464">
        <f>E310</f>
        <v>5273.85</v>
      </c>
      <c r="F313" s="499">
        <f>E313/D313</f>
        <v>0.65923125000000005</v>
      </c>
    </row>
    <row r="314" spans="1:6">
      <c r="A314" s="460" t="s">
        <v>228</v>
      </c>
      <c r="B314" s="14">
        <v>323</v>
      </c>
      <c r="C314" s="20" t="s">
        <v>33</v>
      </c>
      <c r="D314" s="461"/>
      <c r="E314" s="461">
        <f>E310</f>
        <v>5273.85</v>
      </c>
      <c r="F314" s="251"/>
    </row>
    <row r="315" spans="1:6">
      <c r="A315" s="460"/>
      <c r="B315" s="14">
        <v>3239</v>
      </c>
      <c r="C315" s="20" t="s">
        <v>478</v>
      </c>
      <c r="D315" s="461"/>
      <c r="E315" s="461">
        <v>5273.85</v>
      </c>
      <c r="F315" s="251"/>
    </row>
    <row r="316" spans="1:6" ht="18" customHeight="1">
      <c r="A316" s="460"/>
      <c r="B316" s="14"/>
      <c r="C316" s="20"/>
      <c r="D316" s="461"/>
      <c r="E316" s="461"/>
      <c r="F316" s="251"/>
    </row>
    <row r="317" spans="1:6" ht="20.45" customHeight="1">
      <c r="A317" s="532" t="s">
        <v>25</v>
      </c>
      <c r="B317" s="542" t="s">
        <v>176</v>
      </c>
      <c r="C317" s="543" t="s">
        <v>196</v>
      </c>
      <c r="D317" s="544">
        <v>20000</v>
      </c>
      <c r="E317" s="534">
        <v>0</v>
      </c>
      <c r="F317" s="535">
        <f>E317/D317</f>
        <v>0</v>
      </c>
    </row>
    <row r="318" spans="1:6" ht="29.25" customHeight="1">
      <c r="A318" s="450" t="s">
        <v>394</v>
      </c>
      <c r="B318" s="509" t="s">
        <v>428</v>
      </c>
      <c r="C318" s="510" t="s">
        <v>399</v>
      </c>
      <c r="D318" s="511">
        <v>20000</v>
      </c>
      <c r="E318" s="435">
        <v>0</v>
      </c>
      <c r="F318" s="436">
        <f>E318/D318</f>
        <v>0</v>
      </c>
    </row>
    <row r="319" spans="1:6" ht="19.5" customHeight="1">
      <c r="A319" s="450" t="s">
        <v>598</v>
      </c>
      <c r="B319" s="509" t="s">
        <v>46</v>
      </c>
      <c r="C319" s="510" t="s">
        <v>595</v>
      </c>
      <c r="D319" s="511">
        <v>20000</v>
      </c>
      <c r="E319" s="435">
        <v>0</v>
      </c>
      <c r="F319" s="436">
        <f>E319/D319</f>
        <v>0</v>
      </c>
    </row>
    <row r="320" spans="1:6">
      <c r="A320" s="498"/>
      <c r="B320" s="462"/>
      <c r="C320" s="463"/>
      <c r="D320" s="514"/>
      <c r="E320" s="464"/>
      <c r="F320" s="549"/>
    </row>
    <row r="321" spans="1:6">
      <c r="A321" s="498"/>
      <c r="B321" s="462">
        <v>38</v>
      </c>
      <c r="C321" s="463" t="s">
        <v>64</v>
      </c>
      <c r="D321" s="514">
        <v>20000</v>
      </c>
      <c r="E321" s="464">
        <v>0</v>
      </c>
      <c r="F321" s="499">
        <f>E321/D321</f>
        <v>0</v>
      </c>
    </row>
    <row r="322" spans="1:6">
      <c r="A322" s="495" t="s">
        <v>281</v>
      </c>
      <c r="B322" s="14">
        <v>381</v>
      </c>
      <c r="C322" s="20" t="s">
        <v>218</v>
      </c>
      <c r="D322" s="496"/>
      <c r="E322" s="461">
        <v>0</v>
      </c>
      <c r="F322" s="251"/>
    </row>
    <row r="323" spans="1:6">
      <c r="A323" s="495"/>
      <c r="B323" s="453"/>
      <c r="C323" s="454"/>
      <c r="D323" s="550"/>
      <c r="E323" s="455"/>
      <c r="F323" s="487"/>
    </row>
    <row r="324" spans="1:6" ht="19.5" customHeight="1">
      <c r="A324" s="532" t="s">
        <v>25</v>
      </c>
      <c r="B324" s="489" t="s">
        <v>199</v>
      </c>
      <c r="C324" s="543" t="s">
        <v>287</v>
      </c>
      <c r="D324" s="544">
        <f>D329+D341+D339</f>
        <v>53000</v>
      </c>
      <c r="E324" s="534">
        <v>28360.09</v>
      </c>
      <c r="F324" s="535">
        <f>E324/D324</f>
        <v>0.53509603773584902</v>
      </c>
    </row>
    <row r="325" spans="1:6" ht="30" customHeight="1">
      <c r="A325" s="450" t="s">
        <v>394</v>
      </c>
      <c r="B325" s="432" t="s">
        <v>428</v>
      </c>
      <c r="C325" s="510" t="s">
        <v>399</v>
      </c>
      <c r="D325" s="511">
        <v>53000</v>
      </c>
      <c r="E325" s="435">
        <f>E324</f>
        <v>28360.09</v>
      </c>
      <c r="F325" s="436">
        <f>E325/D325</f>
        <v>0.53509603773584902</v>
      </c>
    </row>
    <row r="326" spans="1:6" ht="19.5" customHeight="1">
      <c r="A326" s="450" t="s">
        <v>598</v>
      </c>
      <c r="B326" s="432" t="s">
        <v>46</v>
      </c>
      <c r="C326" s="510" t="s">
        <v>595</v>
      </c>
      <c r="D326" s="511">
        <v>53000</v>
      </c>
      <c r="E326" s="435">
        <f>E325</f>
        <v>28360.09</v>
      </c>
      <c r="F326" s="436">
        <f>E326/D326</f>
        <v>0.53509603773584902</v>
      </c>
    </row>
    <row r="327" spans="1:6" ht="19.5" customHeight="1">
      <c r="A327" s="450"/>
      <c r="B327" s="432" t="s">
        <v>208</v>
      </c>
      <c r="C327" s="510" t="s">
        <v>597</v>
      </c>
      <c r="D327" s="511">
        <v>0</v>
      </c>
      <c r="E327" s="435">
        <f>0</f>
        <v>0</v>
      </c>
      <c r="F327" s="436">
        <v>0</v>
      </c>
    </row>
    <row r="328" spans="1:6">
      <c r="A328" s="495"/>
      <c r="B328" s="453"/>
      <c r="C328" s="454"/>
      <c r="D328" s="550"/>
      <c r="E328" s="455"/>
      <c r="F328" s="487"/>
    </row>
    <row r="329" spans="1:6">
      <c r="A329" s="495"/>
      <c r="B329" s="462">
        <v>32</v>
      </c>
      <c r="C329" s="463" t="s">
        <v>30</v>
      </c>
      <c r="D329" s="514">
        <v>53000</v>
      </c>
      <c r="E329" s="464">
        <v>28360.09</v>
      </c>
      <c r="F329" s="499">
        <f>E329/D329</f>
        <v>0.53509603773584902</v>
      </c>
    </row>
    <row r="330" spans="1:6" ht="15" customHeight="1">
      <c r="A330" s="495" t="s">
        <v>282</v>
      </c>
      <c r="B330" s="14">
        <v>322</v>
      </c>
      <c r="C330" s="20" t="s">
        <v>32</v>
      </c>
      <c r="D330" s="496"/>
      <c r="E330" s="461">
        <v>23812.47</v>
      </c>
      <c r="F330" s="251"/>
    </row>
    <row r="331" spans="1:6" ht="15" customHeight="1">
      <c r="A331" s="495"/>
      <c r="B331" s="14">
        <v>3223</v>
      </c>
      <c r="C331" s="20" t="s">
        <v>469</v>
      </c>
      <c r="D331" s="496"/>
      <c r="E331" s="461">
        <v>19799.97</v>
      </c>
      <c r="F331" s="251"/>
    </row>
    <row r="332" spans="1:6" ht="15" customHeight="1">
      <c r="A332" s="495"/>
      <c r="B332" s="14">
        <v>3225</v>
      </c>
      <c r="C332" s="20" t="s">
        <v>537</v>
      </c>
      <c r="D332" s="496"/>
      <c r="E332" s="461">
        <v>4012.5</v>
      </c>
      <c r="F332" s="251"/>
    </row>
    <row r="333" spans="1:6">
      <c r="A333" s="495" t="s">
        <v>260</v>
      </c>
      <c r="B333" s="14">
        <v>323</v>
      </c>
      <c r="C333" s="20" t="s">
        <v>33</v>
      </c>
      <c r="D333" s="496"/>
      <c r="E333" s="461">
        <v>4547.62</v>
      </c>
      <c r="F333" s="251"/>
    </row>
    <row r="334" spans="1:6">
      <c r="A334" s="495"/>
      <c r="B334" s="14">
        <v>3232</v>
      </c>
      <c r="C334" s="20" t="s">
        <v>725</v>
      </c>
      <c r="D334" s="496"/>
      <c r="E334" s="461">
        <v>1722.38</v>
      </c>
      <c r="F334" s="251"/>
    </row>
    <row r="335" spans="1:6">
      <c r="A335" s="495"/>
      <c r="B335" s="14">
        <v>3234</v>
      </c>
      <c r="C335" s="20" t="s">
        <v>473</v>
      </c>
      <c r="D335" s="496"/>
      <c r="E335" s="461">
        <v>137.5</v>
      </c>
      <c r="F335" s="251"/>
    </row>
    <row r="336" spans="1:6">
      <c r="A336" s="495"/>
      <c r="B336" s="14">
        <v>3235</v>
      </c>
      <c r="C336" s="20" t="s">
        <v>474</v>
      </c>
      <c r="D336" s="496"/>
      <c r="E336" s="461">
        <v>0.24</v>
      </c>
      <c r="F336" s="251"/>
    </row>
    <row r="337" spans="1:6">
      <c r="A337" s="495"/>
      <c r="B337" s="14">
        <v>3239</v>
      </c>
      <c r="C337" s="20" t="s">
        <v>478</v>
      </c>
      <c r="D337" s="496"/>
      <c r="E337" s="461">
        <v>2687.5</v>
      </c>
      <c r="F337" s="251"/>
    </row>
    <row r="338" spans="1:6" ht="16.5" customHeight="1">
      <c r="A338" s="495"/>
      <c r="B338" s="14"/>
      <c r="C338" s="20"/>
      <c r="D338" s="496"/>
      <c r="E338" s="461"/>
      <c r="F338" s="251"/>
    </row>
    <row r="339" spans="1:6" ht="16.5" customHeight="1">
      <c r="A339" s="498"/>
      <c r="B339" s="462">
        <v>38</v>
      </c>
      <c r="C339" s="463" t="s">
        <v>40</v>
      </c>
      <c r="D339" s="514">
        <v>0</v>
      </c>
      <c r="E339" s="464">
        <v>0</v>
      </c>
      <c r="F339" s="499">
        <v>0</v>
      </c>
    </row>
    <row r="340" spans="1:6" ht="16.5" customHeight="1">
      <c r="A340" s="495"/>
      <c r="B340" s="14"/>
      <c r="C340" s="20"/>
      <c r="D340" s="496"/>
      <c r="E340" s="461"/>
      <c r="F340" s="251"/>
    </row>
    <row r="341" spans="1:6" ht="27" customHeight="1">
      <c r="A341" s="498"/>
      <c r="B341" s="462">
        <v>42</v>
      </c>
      <c r="C341" s="463" t="s">
        <v>72</v>
      </c>
      <c r="D341" s="514">
        <v>0</v>
      </c>
      <c r="E341" s="464">
        <v>0</v>
      </c>
      <c r="F341" s="499">
        <v>0</v>
      </c>
    </row>
    <row r="342" spans="1:6">
      <c r="A342" s="495"/>
      <c r="B342" s="14"/>
      <c r="C342" s="20"/>
      <c r="D342" s="496"/>
      <c r="E342" s="461"/>
      <c r="F342" s="251"/>
    </row>
    <row r="343" spans="1:6" ht="19.5" customHeight="1">
      <c r="A343" s="448" t="s">
        <v>25</v>
      </c>
      <c r="B343" s="426" t="s">
        <v>200</v>
      </c>
      <c r="C343" s="427" t="s">
        <v>87</v>
      </c>
      <c r="D343" s="428">
        <v>35000</v>
      </c>
      <c r="E343" s="428">
        <v>3555.15</v>
      </c>
      <c r="F343" s="449">
        <f>E343/D343</f>
        <v>0.10157571428571428</v>
      </c>
    </row>
    <row r="344" spans="1:6" ht="28.5" customHeight="1">
      <c r="A344" s="450" t="s">
        <v>394</v>
      </c>
      <c r="B344" s="432" t="s">
        <v>428</v>
      </c>
      <c r="C344" s="510" t="s">
        <v>399</v>
      </c>
      <c r="D344" s="511">
        <f>D343</f>
        <v>35000</v>
      </c>
      <c r="E344" s="435">
        <v>3555.15</v>
      </c>
      <c r="F344" s="436">
        <f>E344/D344</f>
        <v>0.10157571428571428</v>
      </c>
    </row>
    <row r="345" spans="1:6" ht="19.5" customHeight="1">
      <c r="A345" s="450" t="s">
        <v>598</v>
      </c>
      <c r="B345" s="432" t="s">
        <v>46</v>
      </c>
      <c r="C345" s="510" t="s">
        <v>595</v>
      </c>
      <c r="D345" s="511">
        <v>35000</v>
      </c>
      <c r="E345" s="435">
        <v>3555.15</v>
      </c>
      <c r="F345" s="436">
        <f>E345/D345</f>
        <v>0.10157571428571428</v>
      </c>
    </row>
    <row r="346" spans="1:6">
      <c r="A346" s="551"/>
      <c r="B346" s="552"/>
      <c r="C346" s="526"/>
      <c r="D346" s="553"/>
      <c r="E346" s="527"/>
      <c r="F346" s="528"/>
    </row>
    <row r="347" spans="1:6">
      <c r="A347" s="498"/>
      <c r="B347" s="413">
        <v>32</v>
      </c>
      <c r="C347" s="457" t="s">
        <v>30</v>
      </c>
      <c r="D347" s="530">
        <v>30000</v>
      </c>
      <c r="E347" s="458">
        <v>3555.15</v>
      </c>
      <c r="F347" s="459">
        <f>E347/D347</f>
        <v>0.118505</v>
      </c>
    </row>
    <row r="348" spans="1:6">
      <c r="A348" s="495"/>
      <c r="B348" s="469">
        <v>322</v>
      </c>
      <c r="C348" s="170" t="s">
        <v>32</v>
      </c>
      <c r="D348" s="531"/>
      <c r="E348" s="169">
        <v>2515.13</v>
      </c>
      <c r="F348" s="118"/>
    </row>
    <row r="349" spans="1:6">
      <c r="A349" s="495"/>
      <c r="B349" s="469">
        <v>3224</v>
      </c>
      <c r="C349" s="170" t="s">
        <v>757</v>
      </c>
      <c r="D349" s="531"/>
      <c r="E349" s="169">
        <v>2515.13</v>
      </c>
      <c r="F349" s="118"/>
    </row>
    <row r="350" spans="1:6">
      <c r="A350" s="495" t="s">
        <v>331</v>
      </c>
      <c r="B350" s="469">
        <v>323</v>
      </c>
      <c r="C350" s="170" t="s">
        <v>78</v>
      </c>
      <c r="D350" s="531"/>
      <c r="E350" s="169">
        <v>1040.02</v>
      </c>
      <c r="F350" s="118"/>
    </row>
    <row r="351" spans="1:6">
      <c r="A351" s="495"/>
      <c r="B351" s="469">
        <v>3234</v>
      </c>
      <c r="C351" s="170" t="s">
        <v>473</v>
      </c>
      <c r="D351" s="531"/>
      <c r="E351" s="169">
        <v>1040.02</v>
      </c>
      <c r="F351" s="118"/>
    </row>
    <row r="352" spans="1:6">
      <c r="A352" s="495"/>
      <c r="B352" s="469"/>
      <c r="C352" s="170"/>
      <c r="D352" s="531"/>
      <c r="E352" s="169"/>
      <c r="F352" s="118"/>
    </row>
    <row r="353" spans="1:6">
      <c r="A353" s="498"/>
      <c r="B353" s="413">
        <v>38</v>
      </c>
      <c r="C353" s="457" t="s">
        <v>40</v>
      </c>
      <c r="D353" s="530">
        <v>5000</v>
      </c>
      <c r="E353" s="458">
        <v>0</v>
      </c>
      <c r="F353" s="459">
        <v>0</v>
      </c>
    </row>
    <row r="354" spans="1:6">
      <c r="A354" s="495"/>
      <c r="B354" s="469"/>
      <c r="C354" s="170"/>
      <c r="D354" s="531"/>
      <c r="E354" s="169"/>
      <c r="F354" s="118"/>
    </row>
    <row r="355" spans="1:6" ht="19.5" customHeight="1">
      <c r="A355" s="448" t="s">
        <v>25</v>
      </c>
      <c r="B355" s="426" t="s">
        <v>201</v>
      </c>
      <c r="C355" s="427" t="s">
        <v>582</v>
      </c>
      <c r="D355" s="428">
        <v>50000</v>
      </c>
      <c r="E355" s="428">
        <v>38600</v>
      </c>
      <c r="F355" s="449">
        <f>E355/D355</f>
        <v>0.77200000000000002</v>
      </c>
    </row>
    <row r="356" spans="1:6" ht="30.75" customHeight="1">
      <c r="A356" s="450" t="s">
        <v>394</v>
      </c>
      <c r="B356" s="432" t="s">
        <v>428</v>
      </c>
      <c r="C356" s="510" t="s">
        <v>399</v>
      </c>
      <c r="D356" s="511">
        <v>50000</v>
      </c>
      <c r="E356" s="435">
        <f>E355</f>
        <v>38600</v>
      </c>
      <c r="F356" s="436">
        <f>E356/D356</f>
        <v>0.77200000000000002</v>
      </c>
    </row>
    <row r="357" spans="1:6" ht="18.75" customHeight="1">
      <c r="A357" s="450" t="s">
        <v>598</v>
      </c>
      <c r="B357" s="432" t="s">
        <v>46</v>
      </c>
      <c r="C357" s="510" t="s">
        <v>595</v>
      </c>
      <c r="D357" s="511">
        <v>50000</v>
      </c>
      <c r="E357" s="435">
        <f>E356</f>
        <v>38600</v>
      </c>
      <c r="F357" s="436">
        <f>E357/D357</f>
        <v>0.77200000000000002</v>
      </c>
    </row>
    <row r="358" spans="1:6" ht="15.75">
      <c r="A358" s="554"/>
      <c r="B358" s="501"/>
      <c r="C358" s="502"/>
      <c r="D358" s="503"/>
      <c r="E358" s="503"/>
      <c r="F358" s="504"/>
    </row>
    <row r="359" spans="1:6">
      <c r="A359" s="498"/>
      <c r="B359" s="413">
        <v>38</v>
      </c>
      <c r="C359" s="457" t="s">
        <v>64</v>
      </c>
      <c r="D359" s="530">
        <v>50000</v>
      </c>
      <c r="E359" s="458">
        <f>E357</f>
        <v>38600</v>
      </c>
      <c r="F359" s="459">
        <f>E359/D359</f>
        <v>0.77200000000000002</v>
      </c>
    </row>
    <row r="360" spans="1:6">
      <c r="A360" s="495" t="s">
        <v>447</v>
      </c>
      <c r="B360" s="469">
        <v>381</v>
      </c>
      <c r="C360" s="170" t="s">
        <v>41</v>
      </c>
      <c r="D360" s="531"/>
      <c r="E360" s="169">
        <f>E356</f>
        <v>38600</v>
      </c>
      <c r="F360" s="118"/>
    </row>
    <row r="361" spans="1:6">
      <c r="A361" s="495"/>
      <c r="B361" s="469">
        <v>3811</v>
      </c>
      <c r="C361" s="170" t="s">
        <v>484</v>
      </c>
      <c r="D361" s="531"/>
      <c r="E361" s="169">
        <v>38600</v>
      </c>
      <c r="F361" s="118"/>
    </row>
    <row r="362" spans="1:6" ht="17.25" customHeight="1">
      <c r="A362" s="495"/>
      <c r="B362" s="469"/>
      <c r="C362" s="170"/>
      <c r="D362" s="531"/>
      <c r="E362" s="169"/>
      <c r="F362" s="118"/>
    </row>
    <row r="363" spans="1:6" ht="30" customHeight="1">
      <c r="A363" s="448" t="s">
        <v>25</v>
      </c>
      <c r="B363" s="505" t="s">
        <v>264</v>
      </c>
      <c r="C363" s="506" t="s">
        <v>583</v>
      </c>
      <c r="D363" s="429">
        <v>4000</v>
      </c>
      <c r="E363" s="429">
        <v>1200.8</v>
      </c>
      <c r="F363" s="430">
        <f>E363/D363</f>
        <v>0.30019999999999997</v>
      </c>
    </row>
    <row r="364" spans="1:6" ht="33.75" customHeight="1">
      <c r="A364" s="450" t="s">
        <v>394</v>
      </c>
      <c r="B364" s="432" t="s">
        <v>428</v>
      </c>
      <c r="C364" s="510" t="s">
        <v>399</v>
      </c>
      <c r="D364" s="511">
        <v>4000</v>
      </c>
      <c r="E364" s="435">
        <f>E363</f>
        <v>1200.8</v>
      </c>
      <c r="F364" s="436">
        <f>E364/D364</f>
        <v>0.30019999999999997</v>
      </c>
    </row>
    <row r="365" spans="1:6" ht="19.5" customHeight="1">
      <c r="A365" s="450" t="s">
        <v>598</v>
      </c>
      <c r="B365" s="432" t="s">
        <v>46</v>
      </c>
      <c r="C365" s="510" t="s">
        <v>595</v>
      </c>
      <c r="D365" s="511">
        <v>4000</v>
      </c>
      <c r="E365" s="435">
        <f>E364</f>
        <v>1200.8</v>
      </c>
      <c r="F365" s="436">
        <f>E365/D365</f>
        <v>0.30019999999999997</v>
      </c>
    </row>
    <row r="366" spans="1:6" ht="16.5" customHeight="1">
      <c r="A366" s="495"/>
      <c r="B366" s="14"/>
      <c r="C366" s="20"/>
      <c r="D366" s="461"/>
      <c r="F366" s="251"/>
    </row>
    <row r="367" spans="1:6" ht="20.25" customHeight="1">
      <c r="A367" s="498"/>
      <c r="B367" s="462">
        <v>38</v>
      </c>
      <c r="C367" s="463" t="s">
        <v>64</v>
      </c>
      <c r="D367" s="464">
        <v>4000</v>
      </c>
      <c r="E367" s="464">
        <f>E365</f>
        <v>1200.8</v>
      </c>
      <c r="F367" s="499">
        <f>E367/D367</f>
        <v>0.30019999999999997</v>
      </c>
    </row>
    <row r="368" spans="1:6" ht="16.149999999999999" customHeight="1">
      <c r="A368" s="495" t="s">
        <v>332</v>
      </c>
      <c r="B368" s="14">
        <v>381</v>
      </c>
      <c r="C368" s="20" t="s">
        <v>41</v>
      </c>
      <c r="D368" s="461"/>
      <c r="E368" s="461">
        <f>E367</f>
        <v>1200.8</v>
      </c>
      <c r="F368" s="251"/>
    </row>
    <row r="369" spans="1:6" ht="14.45" customHeight="1">
      <c r="A369" s="495"/>
      <c r="B369" s="14">
        <v>3811</v>
      </c>
      <c r="C369" s="20" t="s">
        <v>484</v>
      </c>
      <c r="D369" s="461"/>
      <c r="E369" s="461">
        <v>1200.8</v>
      </c>
      <c r="F369" s="251"/>
    </row>
    <row r="370" spans="1:6" ht="15" customHeight="1">
      <c r="A370" s="495"/>
      <c r="B370" s="14"/>
      <c r="C370" s="20"/>
      <c r="D370" s="461"/>
      <c r="E370" s="461"/>
      <c r="F370" s="251"/>
    </row>
    <row r="371" spans="1:6" ht="33.6" customHeight="1">
      <c r="A371" s="448" t="s">
        <v>25</v>
      </c>
      <c r="B371" s="505" t="s">
        <v>280</v>
      </c>
      <c r="C371" s="506" t="s">
        <v>317</v>
      </c>
      <c r="D371" s="429">
        <v>330000</v>
      </c>
      <c r="E371" s="429">
        <f>E372</f>
        <v>157338.91</v>
      </c>
      <c r="F371" s="430">
        <f>E371/D371</f>
        <v>0.47678457575757577</v>
      </c>
    </row>
    <row r="372" spans="1:6" ht="30.75" customHeight="1">
      <c r="A372" s="450" t="s">
        <v>394</v>
      </c>
      <c r="B372" s="432" t="s">
        <v>428</v>
      </c>
      <c r="C372" s="510" t="s">
        <v>399</v>
      </c>
      <c r="D372" s="511">
        <f>D371</f>
        <v>330000</v>
      </c>
      <c r="E372" s="435">
        <f>E373</f>
        <v>157338.91</v>
      </c>
      <c r="F372" s="436">
        <f>E372/D372</f>
        <v>0.47678457575757577</v>
      </c>
    </row>
    <row r="373" spans="1:6" ht="21.75" customHeight="1">
      <c r="A373" s="450" t="s">
        <v>594</v>
      </c>
      <c r="B373" s="432" t="s">
        <v>46</v>
      </c>
      <c r="C373" s="510" t="s">
        <v>595</v>
      </c>
      <c r="D373" s="511">
        <v>300000</v>
      </c>
      <c r="E373" s="435">
        <f>E376+E382</f>
        <v>157338.91</v>
      </c>
      <c r="F373" s="436">
        <f>E373/D373</f>
        <v>0.52446303333333333</v>
      </c>
    </row>
    <row r="374" spans="1:6" ht="20.25" customHeight="1">
      <c r="A374" s="450"/>
      <c r="B374" s="432" t="s">
        <v>208</v>
      </c>
      <c r="C374" s="510" t="s">
        <v>597</v>
      </c>
      <c r="D374" s="511">
        <v>30000</v>
      </c>
      <c r="E374" s="435">
        <v>0</v>
      </c>
      <c r="F374" s="436">
        <v>0</v>
      </c>
    </row>
    <row r="375" spans="1:6" s="7" customFormat="1" ht="17.25" customHeight="1">
      <c r="A375" s="551"/>
      <c r="B375" s="552"/>
      <c r="C375" s="526"/>
      <c r="D375" s="553"/>
      <c r="E375" s="527"/>
      <c r="F375" s="528"/>
    </row>
    <row r="376" spans="1:6" s="7" customFormat="1" ht="16.5" customHeight="1">
      <c r="A376" s="551"/>
      <c r="B376" s="555" t="s">
        <v>76</v>
      </c>
      <c r="C376" s="556" t="s">
        <v>30</v>
      </c>
      <c r="D376" s="553">
        <v>320000</v>
      </c>
      <c r="E376" s="440">
        <f>E377+E379</f>
        <v>151627.56</v>
      </c>
      <c r="F376" s="441">
        <f>E376/D376</f>
        <v>0.473836125</v>
      </c>
    </row>
    <row r="377" spans="1:6" s="7" customFormat="1" ht="16.5" customHeight="1">
      <c r="A377" s="557"/>
      <c r="B377" s="558" t="s">
        <v>588</v>
      </c>
      <c r="C377" s="559" t="s">
        <v>589</v>
      </c>
      <c r="D377" s="560"/>
      <c r="E377" s="446">
        <v>29223.13</v>
      </c>
      <c r="F377" s="159"/>
    </row>
    <row r="378" spans="1:6" s="7" customFormat="1" ht="16.5" customHeight="1">
      <c r="A378" s="557"/>
      <c r="B378" s="558" t="s">
        <v>758</v>
      </c>
      <c r="C378" s="559" t="s">
        <v>759</v>
      </c>
      <c r="D378" s="560"/>
      <c r="E378" s="446">
        <v>29223.13</v>
      </c>
      <c r="F378" s="159"/>
    </row>
    <row r="379" spans="1:6" s="7" customFormat="1" ht="16.5" customHeight="1">
      <c r="A379" s="561"/>
      <c r="B379" s="558" t="s">
        <v>488</v>
      </c>
      <c r="C379" s="559" t="s">
        <v>33</v>
      </c>
      <c r="D379" s="562"/>
      <c r="E379" s="446">
        <v>122404.43</v>
      </c>
      <c r="F379" s="159"/>
    </row>
    <row r="380" spans="1:6" ht="15.75" customHeight="1">
      <c r="A380" s="539"/>
      <c r="B380" s="14">
        <v>3232</v>
      </c>
      <c r="C380" s="20" t="s">
        <v>760</v>
      </c>
      <c r="D380" s="461"/>
      <c r="E380" s="461">
        <v>122404.43</v>
      </c>
      <c r="F380" s="251"/>
    </row>
    <row r="381" spans="1:6" ht="15.75" customHeight="1">
      <c r="A381" s="539"/>
      <c r="B381" s="14"/>
      <c r="C381" s="20"/>
      <c r="D381" s="461"/>
      <c r="E381" s="461"/>
      <c r="F381" s="251"/>
    </row>
    <row r="382" spans="1:6" ht="15.75" customHeight="1">
      <c r="A382" s="495"/>
      <c r="B382" s="462">
        <v>38</v>
      </c>
      <c r="C382" s="463" t="s">
        <v>40</v>
      </c>
      <c r="D382" s="464">
        <v>10000</v>
      </c>
      <c r="E382" s="464">
        <v>5711.35</v>
      </c>
      <c r="F382" s="499">
        <f>E382/D382</f>
        <v>0.57113500000000006</v>
      </c>
    </row>
    <row r="383" spans="1:6" ht="18" customHeight="1">
      <c r="A383" s="495"/>
      <c r="B383" s="14">
        <v>386</v>
      </c>
      <c r="C383" s="20" t="s">
        <v>465</v>
      </c>
      <c r="D383" s="461"/>
      <c r="E383" s="461">
        <v>5711.35</v>
      </c>
      <c r="F383" s="251"/>
    </row>
    <row r="384" spans="1:6" ht="18" customHeight="1">
      <c r="A384" s="495"/>
      <c r="B384" s="14">
        <v>3861</v>
      </c>
      <c r="C384" s="20" t="s">
        <v>761</v>
      </c>
      <c r="D384" s="461"/>
      <c r="E384" s="461">
        <v>5711.35</v>
      </c>
      <c r="F384" s="251"/>
    </row>
    <row r="385" spans="1:8" ht="18" customHeight="1">
      <c r="A385" s="495"/>
      <c r="B385" s="14"/>
      <c r="C385" s="20"/>
      <c r="D385" s="461"/>
      <c r="E385" s="461"/>
      <c r="F385" s="251"/>
    </row>
    <row r="386" spans="1:8" ht="18" customHeight="1">
      <c r="A386" s="448" t="s">
        <v>25</v>
      </c>
      <c r="B386" s="505" t="s">
        <v>687</v>
      </c>
      <c r="C386" s="506" t="s">
        <v>688</v>
      </c>
      <c r="D386" s="429">
        <v>236000</v>
      </c>
      <c r="E386" s="429">
        <v>0</v>
      </c>
      <c r="F386" s="430">
        <v>0</v>
      </c>
    </row>
    <row r="387" spans="1:8" ht="30" customHeight="1">
      <c r="A387" s="450" t="s">
        <v>394</v>
      </c>
      <c r="B387" s="563">
        <v>81</v>
      </c>
      <c r="C387" s="510" t="s">
        <v>399</v>
      </c>
      <c r="D387" s="564">
        <v>236000</v>
      </c>
      <c r="E387" s="564">
        <v>0</v>
      </c>
      <c r="F387" s="565">
        <v>0</v>
      </c>
    </row>
    <row r="388" spans="1:8" ht="16.899999999999999" customHeight="1">
      <c r="A388" s="450" t="s">
        <v>594</v>
      </c>
      <c r="B388" s="563">
        <v>11</v>
      </c>
      <c r="C388" s="510" t="s">
        <v>595</v>
      </c>
      <c r="D388" s="564">
        <v>50000</v>
      </c>
      <c r="E388" s="564">
        <v>0</v>
      </c>
      <c r="F388" s="565">
        <v>0</v>
      </c>
    </row>
    <row r="389" spans="1:8" ht="16.899999999999999" customHeight="1">
      <c r="A389" s="566"/>
      <c r="B389" s="563">
        <v>51</v>
      </c>
      <c r="C389" s="510" t="s">
        <v>597</v>
      </c>
      <c r="D389" s="564">
        <v>186000</v>
      </c>
      <c r="E389" s="564">
        <v>0</v>
      </c>
      <c r="F389" s="565">
        <v>0</v>
      </c>
    </row>
    <row r="390" spans="1:8" ht="16.149999999999999" customHeight="1">
      <c r="A390" s="567"/>
      <c r="B390" s="568"/>
      <c r="C390" s="526"/>
      <c r="D390" s="440"/>
      <c r="E390" s="440"/>
      <c r="F390" s="441"/>
      <c r="G390" s="7"/>
      <c r="H390" s="7"/>
    </row>
    <row r="391" spans="1:8" ht="30" customHeight="1">
      <c r="A391" s="567"/>
      <c r="B391" s="568">
        <v>42</v>
      </c>
      <c r="C391" s="526" t="s">
        <v>72</v>
      </c>
      <c r="D391" s="440">
        <v>236000</v>
      </c>
      <c r="E391" s="440">
        <v>0</v>
      </c>
      <c r="F391" s="441">
        <v>0</v>
      </c>
      <c r="G391" s="7"/>
      <c r="H391" s="7"/>
    </row>
    <row r="392" spans="1:8" ht="15.75" customHeight="1">
      <c r="A392" s="495"/>
      <c r="B392" s="14"/>
      <c r="C392" s="20"/>
      <c r="D392" s="461"/>
      <c r="E392" s="461"/>
      <c r="F392" s="251"/>
    </row>
    <row r="393" spans="1:8" ht="24" customHeight="1">
      <c r="A393" s="416" t="s">
        <v>23</v>
      </c>
      <c r="B393" s="417">
        <v>1005</v>
      </c>
      <c r="C393" s="418" t="s">
        <v>89</v>
      </c>
      <c r="D393" s="420">
        <f>D395+D405+D412+D426+D434</f>
        <v>943000</v>
      </c>
      <c r="E393" s="419">
        <f>E395+E405+E412+E426+E434</f>
        <v>412956.22000000003</v>
      </c>
      <c r="F393" s="183">
        <f>E393/D393</f>
        <v>0.43791751855779432</v>
      </c>
    </row>
    <row r="394" spans="1:8" ht="12.75" customHeight="1">
      <c r="A394" s="541"/>
      <c r="B394" s="453"/>
      <c r="C394" s="454"/>
      <c r="D394" s="455"/>
      <c r="E394" s="455"/>
      <c r="F394" s="487"/>
    </row>
    <row r="395" spans="1:8" ht="28.5" customHeight="1">
      <c r="A395" s="448" t="s">
        <v>25</v>
      </c>
      <c r="B395" s="426" t="s">
        <v>90</v>
      </c>
      <c r="C395" s="427" t="s">
        <v>91</v>
      </c>
      <c r="D395" s="428">
        <v>700000</v>
      </c>
      <c r="E395" s="428">
        <v>369785.13</v>
      </c>
      <c r="F395" s="449">
        <f>E395/D395</f>
        <v>0.52826447142857147</v>
      </c>
    </row>
    <row r="396" spans="1:8" ht="31.5" customHeight="1">
      <c r="A396" s="450" t="s">
        <v>394</v>
      </c>
      <c r="B396" s="432" t="s">
        <v>429</v>
      </c>
      <c r="C396" s="433" t="s">
        <v>400</v>
      </c>
      <c r="D396" s="434">
        <v>700000</v>
      </c>
      <c r="E396" s="434">
        <f>E395</f>
        <v>369785.13</v>
      </c>
      <c r="F396" s="451">
        <f>E396/D396</f>
        <v>0.52826447142857147</v>
      </c>
    </row>
    <row r="397" spans="1:8" ht="26.25" customHeight="1">
      <c r="A397" s="450" t="s">
        <v>598</v>
      </c>
      <c r="B397" s="432" t="s">
        <v>46</v>
      </c>
      <c r="C397" s="433" t="s">
        <v>595</v>
      </c>
      <c r="D397" s="434">
        <v>590000</v>
      </c>
      <c r="E397" s="434">
        <f>E396</f>
        <v>369785.13</v>
      </c>
      <c r="F397" s="451">
        <f>E397/D397</f>
        <v>0.62675445762711868</v>
      </c>
    </row>
    <row r="398" spans="1:8" ht="26.25" customHeight="1">
      <c r="A398" s="450"/>
      <c r="B398" s="432" t="s">
        <v>208</v>
      </c>
      <c r="C398" s="433" t="s">
        <v>597</v>
      </c>
      <c r="D398" s="434">
        <v>110000</v>
      </c>
      <c r="E398" s="434">
        <v>0</v>
      </c>
      <c r="F398" s="451">
        <v>0</v>
      </c>
    </row>
    <row r="399" spans="1:8" ht="17.25" customHeight="1">
      <c r="A399" s="486"/>
      <c r="B399" s="453"/>
      <c r="C399" s="569"/>
      <c r="D399" s="570"/>
      <c r="E399" s="571"/>
      <c r="F399" s="572"/>
    </row>
    <row r="400" spans="1:8" ht="28.15" customHeight="1">
      <c r="A400" s="495"/>
      <c r="B400" s="413">
        <v>37</v>
      </c>
      <c r="C400" s="457" t="s">
        <v>92</v>
      </c>
      <c r="D400" s="458">
        <v>700000</v>
      </c>
      <c r="E400" s="458">
        <f>E397</f>
        <v>369785.13</v>
      </c>
      <c r="F400" s="459">
        <f>E400/D400</f>
        <v>0.52826447142857147</v>
      </c>
    </row>
    <row r="401" spans="1:6">
      <c r="A401" s="495" t="s">
        <v>448</v>
      </c>
      <c r="B401" s="14">
        <v>372</v>
      </c>
      <c r="C401" s="170" t="s">
        <v>93</v>
      </c>
      <c r="D401" s="169"/>
      <c r="E401" s="169">
        <f>E397</f>
        <v>369785.13</v>
      </c>
      <c r="F401" s="118"/>
    </row>
    <row r="402" spans="1:6" ht="26.25">
      <c r="A402" s="495"/>
      <c r="B402" s="14">
        <v>3721</v>
      </c>
      <c r="C402" s="170" t="s">
        <v>762</v>
      </c>
      <c r="D402" s="169"/>
      <c r="E402" s="169">
        <v>192700</v>
      </c>
      <c r="F402" s="118"/>
    </row>
    <row r="403" spans="1:6">
      <c r="A403" s="495"/>
      <c r="B403" s="14">
        <v>3722</v>
      </c>
      <c r="C403" s="170" t="s">
        <v>489</v>
      </c>
      <c r="D403" s="169"/>
      <c r="E403" s="169">
        <v>177085.13</v>
      </c>
      <c r="F403" s="118"/>
    </row>
    <row r="404" spans="1:6" ht="17.25" customHeight="1">
      <c r="A404" s="573"/>
      <c r="B404" s="14"/>
      <c r="C404" s="20"/>
      <c r="D404" s="496"/>
      <c r="E404" s="461"/>
      <c r="F404" s="251"/>
    </row>
    <row r="405" spans="1:6" ht="31.9" customHeight="1">
      <c r="A405" s="574" t="s">
        <v>25</v>
      </c>
      <c r="B405" s="505" t="s">
        <v>94</v>
      </c>
      <c r="C405" s="575" t="s">
        <v>247</v>
      </c>
      <c r="D405" s="507">
        <v>130000</v>
      </c>
      <c r="E405" s="429">
        <v>0</v>
      </c>
      <c r="F405" s="430">
        <v>0</v>
      </c>
    </row>
    <row r="406" spans="1:6" ht="34.5" customHeight="1">
      <c r="A406" s="450" t="s">
        <v>394</v>
      </c>
      <c r="B406" s="432" t="s">
        <v>429</v>
      </c>
      <c r="C406" s="433" t="s">
        <v>400</v>
      </c>
      <c r="D406" s="434">
        <v>130000</v>
      </c>
      <c r="E406" s="434">
        <v>0</v>
      </c>
      <c r="F406" s="451">
        <v>0</v>
      </c>
    </row>
    <row r="407" spans="1:6" ht="20.25" customHeight="1">
      <c r="A407" s="450" t="s">
        <v>598</v>
      </c>
      <c r="B407" s="432" t="s">
        <v>46</v>
      </c>
      <c r="C407" s="433" t="s">
        <v>595</v>
      </c>
      <c r="D407" s="434">
        <v>130000</v>
      </c>
      <c r="E407" s="434">
        <v>0</v>
      </c>
      <c r="F407" s="451">
        <v>0</v>
      </c>
    </row>
    <row r="408" spans="1:6">
      <c r="A408" s="486"/>
      <c r="B408" s="453"/>
      <c r="C408" s="454"/>
      <c r="E408" s="455"/>
      <c r="F408" s="487"/>
    </row>
    <row r="409" spans="1:6" ht="28.15" customHeight="1">
      <c r="A409" s="495"/>
      <c r="B409" s="413">
        <v>37</v>
      </c>
      <c r="C409" s="457" t="s">
        <v>92</v>
      </c>
      <c r="D409" s="458">
        <v>130000</v>
      </c>
      <c r="E409" s="458">
        <v>0</v>
      </c>
      <c r="F409" s="459">
        <v>0</v>
      </c>
    </row>
    <row r="410" spans="1:6" ht="29.45" customHeight="1">
      <c r="A410" s="495" t="s">
        <v>449</v>
      </c>
      <c r="B410" s="14">
        <v>372</v>
      </c>
      <c r="C410" s="20" t="s">
        <v>154</v>
      </c>
      <c r="D410" s="461"/>
      <c r="E410" s="461">
        <v>0</v>
      </c>
      <c r="F410" s="251"/>
    </row>
    <row r="411" spans="1:6">
      <c r="A411" s="573"/>
      <c r="B411" s="14"/>
      <c r="C411" s="20"/>
      <c r="D411" s="496"/>
      <c r="E411" s="461"/>
      <c r="F411" s="251"/>
    </row>
    <row r="412" spans="1:6" ht="18.75" customHeight="1">
      <c r="A412" s="576" t="s">
        <v>25</v>
      </c>
      <c r="B412" s="505" t="s">
        <v>229</v>
      </c>
      <c r="C412" s="506" t="s">
        <v>95</v>
      </c>
      <c r="D412" s="577">
        <v>72000</v>
      </c>
      <c r="E412" s="577">
        <v>30592</v>
      </c>
      <c r="F412" s="578">
        <f>E412/D412</f>
        <v>0.42488888888888887</v>
      </c>
    </row>
    <row r="413" spans="1:6" ht="29.25" customHeight="1">
      <c r="A413" s="450" t="s">
        <v>394</v>
      </c>
      <c r="B413" s="432" t="s">
        <v>429</v>
      </c>
      <c r="C413" s="433" t="s">
        <v>400</v>
      </c>
      <c r="D413" s="579">
        <v>72000</v>
      </c>
      <c r="E413" s="434">
        <f>E412</f>
        <v>30592</v>
      </c>
      <c r="F413" s="451">
        <f>E413/D413</f>
        <v>0.42488888888888887</v>
      </c>
    </row>
    <row r="414" spans="1:6" ht="19.5" customHeight="1">
      <c r="A414" s="450" t="s">
        <v>598</v>
      </c>
      <c r="B414" s="432" t="s">
        <v>46</v>
      </c>
      <c r="C414" s="433" t="s">
        <v>595</v>
      </c>
      <c r="D414" s="579">
        <v>72000</v>
      </c>
      <c r="E414" s="434">
        <f>E413</f>
        <v>30592</v>
      </c>
      <c r="F414" s="451">
        <f>E414/D414</f>
        <v>0.42488888888888887</v>
      </c>
    </row>
    <row r="415" spans="1:6" s="7" customFormat="1">
      <c r="A415" s="551"/>
      <c r="B415" s="580"/>
      <c r="C415" s="581"/>
      <c r="D415" s="582"/>
      <c r="E415" s="583"/>
      <c r="F415" s="584"/>
    </row>
    <row r="416" spans="1:6">
      <c r="A416" s="585"/>
      <c r="B416" s="568">
        <v>32</v>
      </c>
      <c r="C416" s="556" t="s">
        <v>30</v>
      </c>
      <c r="D416" s="586">
        <v>7000</v>
      </c>
      <c r="E416" s="587">
        <v>0</v>
      </c>
      <c r="F416" s="588">
        <f>E416/D416</f>
        <v>0</v>
      </c>
    </row>
    <row r="417" spans="1:6" ht="15.75">
      <c r="A417" s="55"/>
      <c r="B417" s="589"/>
      <c r="C417" s="569"/>
      <c r="D417" s="590"/>
      <c r="E417" s="455"/>
      <c r="F417" s="487"/>
    </row>
    <row r="418" spans="1:6" ht="26.45" customHeight="1">
      <c r="A418" s="591"/>
      <c r="B418" s="413">
        <v>36</v>
      </c>
      <c r="C418" s="457" t="s">
        <v>230</v>
      </c>
      <c r="D418" s="592">
        <v>5000</v>
      </c>
      <c r="E418" s="464">
        <v>2500</v>
      </c>
      <c r="F418" s="499">
        <f>E418/D418</f>
        <v>0.5</v>
      </c>
    </row>
    <row r="419" spans="1:6" ht="16.899999999999999" customHeight="1">
      <c r="A419" s="495" t="s">
        <v>450</v>
      </c>
      <c r="B419" s="469">
        <v>366</v>
      </c>
      <c r="C419" s="170" t="s">
        <v>168</v>
      </c>
      <c r="D419" s="227"/>
      <c r="E419" s="461">
        <v>2500</v>
      </c>
      <c r="F419" s="251"/>
    </row>
    <row r="420" spans="1:6" ht="16.899999999999999" customHeight="1">
      <c r="A420" s="495"/>
      <c r="B420" s="469">
        <v>3661</v>
      </c>
      <c r="C420" s="170" t="s">
        <v>763</v>
      </c>
      <c r="D420" s="227"/>
      <c r="E420" s="461">
        <v>2500</v>
      </c>
      <c r="F420" s="251"/>
    </row>
    <row r="421" spans="1:6" ht="15.75">
      <c r="A421" s="55"/>
      <c r="B421" s="589"/>
      <c r="C421" s="569"/>
      <c r="D421" s="590"/>
      <c r="E421" s="455"/>
      <c r="F421" s="487"/>
    </row>
    <row r="422" spans="1:6">
      <c r="A422" s="494"/>
      <c r="B422" s="413">
        <v>38</v>
      </c>
      <c r="C422" s="457" t="s">
        <v>64</v>
      </c>
      <c r="D422" s="592">
        <v>60000</v>
      </c>
      <c r="E422" s="458">
        <f>E423</f>
        <v>28092</v>
      </c>
      <c r="F422" s="459">
        <f>E422/D422</f>
        <v>0.46820000000000001</v>
      </c>
    </row>
    <row r="423" spans="1:6" ht="15" customHeight="1">
      <c r="A423" s="494">
        <v>75</v>
      </c>
      <c r="B423" s="14">
        <v>381</v>
      </c>
      <c r="C423" s="20" t="s">
        <v>41</v>
      </c>
      <c r="D423" s="593"/>
      <c r="E423" s="461">
        <v>28092</v>
      </c>
      <c r="F423" s="251"/>
    </row>
    <row r="424" spans="1:6" ht="15" customHeight="1">
      <c r="A424" s="494"/>
      <c r="B424" s="14">
        <v>3811</v>
      </c>
      <c r="C424" s="20" t="s">
        <v>484</v>
      </c>
      <c r="D424" s="593"/>
      <c r="E424" s="461">
        <v>28092</v>
      </c>
      <c r="F424" s="251"/>
    </row>
    <row r="425" spans="1:6">
      <c r="A425" s="573"/>
      <c r="B425" s="14"/>
      <c r="C425" s="20"/>
      <c r="D425" s="594"/>
      <c r="E425" s="461"/>
      <c r="F425" s="251"/>
    </row>
    <row r="426" spans="1:6">
      <c r="A426" s="595" t="s">
        <v>25</v>
      </c>
      <c r="B426" s="596" t="s">
        <v>237</v>
      </c>
      <c r="C426" s="597" t="s">
        <v>248</v>
      </c>
      <c r="D426" s="598">
        <v>28000</v>
      </c>
      <c r="E426" s="598">
        <v>12179.09</v>
      </c>
      <c r="F426" s="599">
        <f>E426/D426</f>
        <v>0.43496750000000001</v>
      </c>
    </row>
    <row r="427" spans="1:6" ht="30" customHeight="1">
      <c r="A427" s="450" t="s">
        <v>394</v>
      </c>
      <c r="B427" s="432" t="s">
        <v>429</v>
      </c>
      <c r="C427" s="433" t="s">
        <v>400</v>
      </c>
      <c r="D427" s="434">
        <v>28000</v>
      </c>
      <c r="E427" s="434">
        <v>12179.09</v>
      </c>
      <c r="F427" s="451">
        <f>E427/D427</f>
        <v>0.43496750000000001</v>
      </c>
    </row>
    <row r="428" spans="1:6" ht="21" customHeight="1">
      <c r="A428" s="450" t="s">
        <v>598</v>
      </c>
      <c r="B428" s="432" t="s">
        <v>46</v>
      </c>
      <c r="C428" s="433" t="s">
        <v>595</v>
      </c>
      <c r="D428" s="434">
        <v>28000</v>
      </c>
      <c r="E428" s="434">
        <v>12179.09</v>
      </c>
      <c r="F428" s="451">
        <f>E428/D428</f>
        <v>0.43496750000000001</v>
      </c>
    </row>
    <row r="429" spans="1:6" s="7" customFormat="1">
      <c r="A429" s="551"/>
      <c r="B429" s="580"/>
      <c r="C429" s="581"/>
      <c r="D429" s="583"/>
      <c r="E429" s="583"/>
      <c r="F429" s="584"/>
    </row>
    <row r="430" spans="1:6" ht="21" customHeight="1">
      <c r="A430" s="600"/>
      <c r="B430" s="462">
        <v>38</v>
      </c>
      <c r="C430" s="463" t="s">
        <v>64</v>
      </c>
      <c r="D430" s="464">
        <v>28000</v>
      </c>
      <c r="E430" s="464">
        <v>12179.09</v>
      </c>
      <c r="F430" s="499">
        <f>E430/D430</f>
        <v>0.43496750000000001</v>
      </c>
    </row>
    <row r="431" spans="1:6">
      <c r="A431" s="494">
        <v>77</v>
      </c>
      <c r="B431" s="14">
        <v>381</v>
      </c>
      <c r="C431" s="20" t="s">
        <v>41</v>
      </c>
      <c r="D431" s="461"/>
      <c r="E431" s="461">
        <v>12179.09</v>
      </c>
      <c r="F431" s="251"/>
    </row>
    <row r="432" spans="1:6">
      <c r="A432" s="494"/>
      <c r="B432" s="14">
        <v>3811</v>
      </c>
      <c r="C432" s="20" t="s">
        <v>484</v>
      </c>
      <c r="D432" s="461"/>
      <c r="E432" s="461">
        <v>12179.09</v>
      </c>
      <c r="F432" s="251"/>
    </row>
    <row r="433" spans="1:6">
      <c r="A433" s="494"/>
      <c r="B433" s="14"/>
      <c r="C433" s="20"/>
      <c r="D433" s="461"/>
      <c r="E433" s="461"/>
      <c r="F433" s="251"/>
    </row>
    <row r="434" spans="1:6" ht="26.25">
      <c r="A434" s="601" t="s">
        <v>25</v>
      </c>
      <c r="B434" s="596" t="s">
        <v>455</v>
      </c>
      <c r="C434" s="597" t="s">
        <v>456</v>
      </c>
      <c r="D434" s="598">
        <v>13000</v>
      </c>
      <c r="E434" s="598">
        <v>400</v>
      </c>
      <c r="F434" s="599">
        <f>E434/D434</f>
        <v>3.0769230769230771E-2</v>
      </c>
    </row>
    <row r="435" spans="1:6" ht="30.75" customHeight="1">
      <c r="A435" s="450" t="s">
        <v>394</v>
      </c>
      <c r="B435" s="432" t="s">
        <v>458</v>
      </c>
      <c r="C435" s="433" t="s">
        <v>459</v>
      </c>
      <c r="D435" s="434">
        <v>13000</v>
      </c>
      <c r="E435" s="434">
        <v>400</v>
      </c>
      <c r="F435" s="451">
        <f>E435/D435</f>
        <v>3.0769230769230771E-2</v>
      </c>
    </row>
    <row r="436" spans="1:6" ht="20.25" customHeight="1">
      <c r="A436" s="450" t="s">
        <v>598</v>
      </c>
      <c r="B436" s="432" t="s">
        <v>46</v>
      </c>
      <c r="C436" s="433" t="s">
        <v>595</v>
      </c>
      <c r="D436" s="434">
        <v>13000</v>
      </c>
      <c r="E436" s="434">
        <v>400</v>
      </c>
      <c r="F436" s="451">
        <f>E436/D436</f>
        <v>3.0769230769230771E-2</v>
      </c>
    </row>
    <row r="437" spans="1:6">
      <c r="A437" s="494"/>
      <c r="B437" s="14"/>
      <c r="C437" s="20"/>
      <c r="D437" s="461"/>
      <c r="E437" s="461"/>
      <c r="F437" s="251"/>
    </row>
    <row r="438" spans="1:6" ht="26.25">
      <c r="A438" s="602"/>
      <c r="B438" s="462">
        <v>37</v>
      </c>
      <c r="C438" s="457" t="s">
        <v>92</v>
      </c>
      <c r="D438" s="461">
        <v>13000</v>
      </c>
      <c r="E438" s="461">
        <v>400</v>
      </c>
      <c r="F438" s="251">
        <f>E438/D438</f>
        <v>3.0769230769230771E-2</v>
      </c>
    </row>
    <row r="439" spans="1:6">
      <c r="A439" s="494">
        <v>78</v>
      </c>
      <c r="B439" s="14">
        <v>372</v>
      </c>
      <c r="C439" s="20" t="s">
        <v>154</v>
      </c>
      <c r="D439" s="461"/>
      <c r="E439" s="461">
        <v>400</v>
      </c>
      <c r="F439" s="251"/>
    </row>
    <row r="440" spans="1:6">
      <c r="A440" s="494"/>
      <c r="B440" s="14">
        <v>3721</v>
      </c>
      <c r="C440" s="20" t="s">
        <v>485</v>
      </c>
      <c r="D440" s="461"/>
      <c r="E440" s="461">
        <v>400</v>
      </c>
      <c r="F440" s="251"/>
    </row>
    <row r="441" spans="1:6" ht="16.5" customHeight="1">
      <c r="A441" s="603"/>
      <c r="B441" s="453"/>
      <c r="C441" s="454"/>
      <c r="D441" s="455"/>
      <c r="E441" s="455"/>
      <c r="F441" s="487"/>
    </row>
    <row r="442" spans="1:6" ht="18.75" customHeight="1">
      <c r="A442" s="604" t="s">
        <v>23</v>
      </c>
      <c r="B442" s="605">
        <v>1006</v>
      </c>
      <c r="C442" s="606" t="s">
        <v>96</v>
      </c>
      <c r="D442" s="607">
        <f>D444+D454+D462+D470+D478+D488+D506</f>
        <v>1930000</v>
      </c>
      <c r="E442" s="607">
        <f>E444+E454+E462+E470+E478+E488+E506</f>
        <v>954605.85</v>
      </c>
      <c r="F442" s="608">
        <f>E442/D442</f>
        <v>0.49461443005181344</v>
      </c>
    </row>
    <row r="443" spans="1:6" ht="15.75" customHeight="1">
      <c r="A443" s="486"/>
      <c r="B443" s="453"/>
      <c r="C443" s="454"/>
      <c r="D443" s="455"/>
      <c r="E443" s="455"/>
      <c r="F443" s="487"/>
    </row>
    <row r="444" spans="1:6" ht="33" customHeight="1">
      <c r="A444" s="448" t="s">
        <v>25</v>
      </c>
      <c r="B444" s="426" t="s">
        <v>170</v>
      </c>
      <c r="C444" s="427" t="s">
        <v>235</v>
      </c>
      <c r="D444" s="428">
        <v>780000</v>
      </c>
      <c r="E444" s="428">
        <v>495050.04</v>
      </c>
      <c r="F444" s="449">
        <f>E444/D444</f>
        <v>0.63467953846153846</v>
      </c>
    </row>
    <row r="445" spans="1:6" ht="33" customHeight="1">
      <c r="A445" s="450" t="s">
        <v>601</v>
      </c>
      <c r="B445" s="609">
        <v>109</v>
      </c>
      <c r="C445" s="433" t="s">
        <v>401</v>
      </c>
      <c r="D445" s="434">
        <v>780000</v>
      </c>
      <c r="E445" s="434">
        <f>E444</f>
        <v>495050.04</v>
      </c>
      <c r="F445" s="451">
        <f>E445/D445</f>
        <v>0.63467953846153846</v>
      </c>
    </row>
    <row r="446" spans="1:6" ht="21.75" customHeight="1">
      <c r="A446" s="450" t="s">
        <v>598</v>
      </c>
      <c r="B446" s="609">
        <v>11</v>
      </c>
      <c r="C446" s="433" t="s">
        <v>595</v>
      </c>
      <c r="D446" s="434">
        <v>762500</v>
      </c>
      <c r="E446" s="434">
        <f>E444</f>
        <v>495050.04</v>
      </c>
      <c r="F446" s="451">
        <f>E446/D446</f>
        <v>0.64924595409836061</v>
      </c>
    </row>
    <row r="447" spans="1:6" ht="21.75" customHeight="1">
      <c r="A447" s="450"/>
      <c r="B447" s="609">
        <v>51</v>
      </c>
      <c r="C447" s="433" t="s">
        <v>597</v>
      </c>
      <c r="D447" s="434">
        <v>17500</v>
      </c>
      <c r="E447" s="434">
        <v>0</v>
      </c>
      <c r="F447" s="451"/>
    </row>
    <row r="448" spans="1:6" ht="17.25" customHeight="1">
      <c r="A448" s="486"/>
      <c r="B448" s="453"/>
      <c r="C448" s="454"/>
      <c r="E448" s="455"/>
      <c r="F448" s="487"/>
    </row>
    <row r="449" spans="1:6" ht="27" customHeight="1">
      <c r="A449" s="494"/>
      <c r="B449" s="413">
        <v>37</v>
      </c>
      <c r="C449" s="457" t="s">
        <v>92</v>
      </c>
      <c r="D449" s="458">
        <v>780000</v>
      </c>
      <c r="E449" s="458">
        <f>E444</f>
        <v>495050.04</v>
      </c>
      <c r="F449" s="459">
        <f>E449/D449</f>
        <v>0.63467953846153846</v>
      </c>
    </row>
    <row r="450" spans="1:6" s="7" customFormat="1" ht="28.15" customHeight="1">
      <c r="A450" s="494">
        <v>79</v>
      </c>
      <c r="B450" s="14">
        <v>372</v>
      </c>
      <c r="C450" s="170" t="s">
        <v>195</v>
      </c>
      <c r="D450" s="461"/>
      <c r="E450" s="461">
        <f>E449</f>
        <v>495050.04</v>
      </c>
      <c r="F450" s="251"/>
    </row>
    <row r="451" spans="1:6" s="7" customFormat="1" ht="28.15" customHeight="1">
      <c r="A451" s="494"/>
      <c r="B451" s="14">
        <v>3721</v>
      </c>
      <c r="C451" s="170" t="s">
        <v>485</v>
      </c>
      <c r="D451" s="461"/>
      <c r="E451" s="461">
        <v>456017.79</v>
      </c>
      <c r="F451" s="251"/>
    </row>
    <row r="452" spans="1:6" s="7" customFormat="1" ht="28.15" customHeight="1">
      <c r="A452" s="494"/>
      <c r="B452" s="14">
        <v>3722</v>
      </c>
      <c r="C452" s="170" t="s">
        <v>489</v>
      </c>
      <c r="D452" s="461"/>
      <c r="E452" s="461">
        <v>39032.25</v>
      </c>
      <c r="F452" s="251"/>
    </row>
    <row r="453" spans="1:6" ht="16.5" customHeight="1">
      <c r="A453" s="573"/>
      <c r="B453" s="14"/>
      <c r="C453" s="170"/>
      <c r="D453" s="461"/>
      <c r="E453" s="461"/>
      <c r="F453" s="251"/>
    </row>
    <row r="454" spans="1:6" ht="17.25" customHeight="1">
      <c r="A454" s="610" t="s">
        <v>25</v>
      </c>
      <c r="B454" s="542" t="s">
        <v>225</v>
      </c>
      <c r="C454" s="490" t="s">
        <v>249</v>
      </c>
      <c r="D454" s="534">
        <v>580000</v>
      </c>
      <c r="E454" s="534">
        <v>165903.44</v>
      </c>
      <c r="F454" s="535">
        <f>E454/D454</f>
        <v>0.28604041379310347</v>
      </c>
    </row>
    <row r="455" spans="1:6" ht="30.6" customHeight="1">
      <c r="A455" s="450" t="s">
        <v>601</v>
      </c>
      <c r="B455" s="609">
        <v>109</v>
      </c>
      <c r="C455" s="433" t="s">
        <v>401</v>
      </c>
      <c r="D455" s="434">
        <v>580000</v>
      </c>
      <c r="E455" s="434">
        <f>E454</f>
        <v>165903.44</v>
      </c>
      <c r="F455" s="451">
        <f>E455/D455</f>
        <v>0.28604041379310347</v>
      </c>
    </row>
    <row r="456" spans="1:6" ht="18.75" customHeight="1">
      <c r="A456" s="450" t="s">
        <v>598</v>
      </c>
      <c r="B456" s="609">
        <v>11</v>
      </c>
      <c r="C456" s="433" t="s">
        <v>595</v>
      </c>
      <c r="D456" s="434">
        <v>580000</v>
      </c>
      <c r="E456" s="434">
        <f>E454</f>
        <v>165903.44</v>
      </c>
      <c r="F456" s="451">
        <f>E456/D456</f>
        <v>0.28604041379310347</v>
      </c>
    </row>
    <row r="457" spans="1:6">
      <c r="A457" s="611"/>
      <c r="B457" s="568"/>
      <c r="C457" s="438"/>
      <c r="D457" s="440"/>
      <c r="E457" s="440"/>
      <c r="F457" s="441"/>
    </row>
    <row r="458" spans="1:6" ht="28.9" customHeight="1">
      <c r="A458" s="602"/>
      <c r="B458" s="462">
        <v>37</v>
      </c>
      <c r="C458" s="457" t="s">
        <v>92</v>
      </c>
      <c r="D458" s="464">
        <v>580000</v>
      </c>
      <c r="E458" s="464">
        <f>E455</f>
        <v>165903.44</v>
      </c>
      <c r="F458" s="549">
        <f>E458/D458</f>
        <v>0.28604041379310347</v>
      </c>
    </row>
    <row r="459" spans="1:6" ht="28.5" customHeight="1">
      <c r="A459" s="494">
        <v>80</v>
      </c>
      <c r="B459" s="14">
        <v>372</v>
      </c>
      <c r="C459" s="170" t="s">
        <v>195</v>
      </c>
      <c r="D459" s="461"/>
      <c r="E459" s="461">
        <f>E454</f>
        <v>165903.44</v>
      </c>
      <c r="F459" s="251"/>
    </row>
    <row r="460" spans="1:6" ht="28.5" customHeight="1">
      <c r="A460" s="494"/>
      <c r="B460" s="14">
        <v>3721</v>
      </c>
      <c r="C460" s="170" t="s">
        <v>485</v>
      </c>
      <c r="D460" s="461"/>
      <c r="E460" s="461">
        <v>165903.44</v>
      </c>
      <c r="F460" s="251"/>
    </row>
    <row r="461" spans="1:6" ht="21" customHeight="1">
      <c r="A461" s="573"/>
      <c r="B461" s="14"/>
      <c r="C461" s="170"/>
      <c r="D461" s="461"/>
      <c r="E461" s="461"/>
      <c r="F461" s="251"/>
    </row>
    <row r="462" spans="1:6" ht="31.15" customHeight="1">
      <c r="A462" s="610" t="s">
        <v>25</v>
      </c>
      <c r="B462" s="542" t="s">
        <v>226</v>
      </c>
      <c r="C462" s="490" t="s">
        <v>234</v>
      </c>
      <c r="D462" s="534">
        <v>15000</v>
      </c>
      <c r="E462" s="534">
        <v>880</v>
      </c>
      <c r="F462" s="535">
        <f>E462/D462</f>
        <v>5.8666666666666666E-2</v>
      </c>
    </row>
    <row r="463" spans="1:6" ht="32.25" customHeight="1">
      <c r="A463" s="450" t="s">
        <v>601</v>
      </c>
      <c r="B463" s="609">
        <v>109</v>
      </c>
      <c r="C463" s="433" t="s">
        <v>401</v>
      </c>
      <c r="D463" s="434">
        <v>15000</v>
      </c>
      <c r="E463" s="434">
        <v>880</v>
      </c>
      <c r="F463" s="451">
        <f>E463/D463</f>
        <v>5.8666666666666666E-2</v>
      </c>
    </row>
    <row r="464" spans="1:6" ht="22.5" customHeight="1">
      <c r="A464" s="450" t="s">
        <v>598</v>
      </c>
      <c r="B464" s="609">
        <v>11</v>
      </c>
      <c r="C464" s="433" t="s">
        <v>595</v>
      </c>
      <c r="D464" s="434">
        <v>15000</v>
      </c>
      <c r="E464" s="434">
        <v>880</v>
      </c>
      <c r="F464" s="451">
        <f>E464/D464</f>
        <v>5.8666666666666666E-2</v>
      </c>
    </row>
    <row r="465" spans="1:6" ht="17.25" customHeight="1">
      <c r="A465" s="551"/>
      <c r="B465" s="580"/>
      <c r="C465" s="581"/>
      <c r="D465" s="583"/>
      <c r="E465" s="583"/>
      <c r="F465" s="584"/>
    </row>
    <row r="466" spans="1:6" ht="29.45" customHeight="1">
      <c r="A466" s="602"/>
      <c r="B466" s="462">
        <v>37</v>
      </c>
      <c r="C466" s="457" t="s">
        <v>92</v>
      </c>
      <c r="D466" s="464">
        <v>15000</v>
      </c>
      <c r="E466" s="464">
        <v>880</v>
      </c>
      <c r="F466" s="549">
        <f>E466/D466</f>
        <v>5.8666666666666666E-2</v>
      </c>
    </row>
    <row r="467" spans="1:6" ht="30.75" customHeight="1">
      <c r="A467" s="494">
        <v>81</v>
      </c>
      <c r="B467" s="14">
        <v>372</v>
      </c>
      <c r="C467" s="170" t="s">
        <v>195</v>
      </c>
      <c r="D467" s="461"/>
      <c r="E467" s="461">
        <v>880</v>
      </c>
      <c r="F467" s="251"/>
    </row>
    <row r="468" spans="1:6" ht="30.75" customHeight="1">
      <c r="A468" s="494"/>
      <c r="B468" s="14">
        <v>3721</v>
      </c>
      <c r="C468" s="170" t="s">
        <v>485</v>
      </c>
      <c r="D468" s="461"/>
      <c r="E468" s="461">
        <v>880</v>
      </c>
      <c r="F468" s="251"/>
    </row>
    <row r="469" spans="1:6">
      <c r="A469" s="573"/>
      <c r="B469" s="14"/>
      <c r="C469" s="20"/>
      <c r="D469" s="461"/>
      <c r="E469" s="461"/>
      <c r="F469" s="251"/>
    </row>
    <row r="470" spans="1:6" ht="19.5" customHeight="1">
      <c r="A470" s="574" t="s">
        <v>25</v>
      </c>
      <c r="B470" s="505" t="s">
        <v>202</v>
      </c>
      <c r="C470" s="506" t="s">
        <v>97</v>
      </c>
      <c r="D470" s="428">
        <v>50000</v>
      </c>
      <c r="E470" s="429">
        <v>24960</v>
      </c>
      <c r="F470" s="430">
        <f>E470/D470</f>
        <v>0.49919999999999998</v>
      </c>
    </row>
    <row r="471" spans="1:6" ht="32.25" customHeight="1">
      <c r="A471" s="450" t="s">
        <v>601</v>
      </c>
      <c r="B471" s="609">
        <v>109</v>
      </c>
      <c r="C471" s="433" t="s">
        <v>401</v>
      </c>
      <c r="D471" s="434">
        <v>50000</v>
      </c>
      <c r="E471" s="434">
        <v>24960</v>
      </c>
      <c r="F471" s="451">
        <f>E471/D471</f>
        <v>0.49919999999999998</v>
      </c>
    </row>
    <row r="472" spans="1:6" ht="23.25" customHeight="1">
      <c r="A472" s="450" t="s">
        <v>598</v>
      </c>
      <c r="B472" s="609">
        <v>11</v>
      </c>
      <c r="C472" s="433" t="s">
        <v>595</v>
      </c>
      <c r="D472" s="434">
        <v>50000</v>
      </c>
      <c r="E472" s="434">
        <f>E471</f>
        <v>24960</v>
      </c>
      <c r="F472" s="451">
        <f>E472/D472</f>
        <v>0.49919999999999998</v>
      </c>
    </row>
    <row r="473" spans="1:6" s="7" customFormat="1" ht="15.75" customHeight="1">
      <c r="A473" s="551"/>
      <c r="B473" s="580"/>
      <c r="C473" s="581"/>
      <c r="D473" s="583"/>
      <c r="E473" s="583"/>
      <c r="F473" s="584"/>
    </row>
    <row r="474" spans="1:6">
      <c r="A474" s="573"/>
      <c r="B474" s="462">
        <v>38</v>
      </c>
      <c r="C474" s="463" t="s">
        <v>171</v>
      </c>
      <c r="D474" s="458">
        <v>50000</v>
      </c>
      <c r="E474" s="464">
        <f>E471</f>
        <v>24960</v>
      </c>
      <c r="F474" s="499">
        <f>E474/D474</f>
        <v>0.49919999999999998</v>
      </c>
    </row>
    <row r="475" spans="1:6">
      <c r="A475" s="494">
        <v>82</v>
      </c>
      <c r="B475" s="14">
        <v>381</v>
      </c>
      <c r="C475" s="20" t="s">
        <v>41</v>
      </c>
      <c r="D475" s="169"/>
      <c r="E475" s="461">
        <f>E471</f>
        <v>24960</v>
      </c>
      <c r="F475" s="251"/>
    </row>
    <row r="476" spans="1:6">
      <c r="A476" s="494"/>
      <c r="B476" s="14">
        <v>3811</v>
      </c>
      <c r="C476" s="20" t="s">
        <v>484</v>
      </c>
      <c r="D476" s="169"/>
      <c r="E476" s="461">
        <v>24960</v>
      </c>
      <c r="F476" s="251"/>
    </row>
    <row r="477" spans="1:6">
      <c r="A477" s="573"/>
      <c r="B477" s="14"/>
      <c r="C477" s="20"/>
      <c r="D477" s="461"/>
      <c r="E477" s="461"/>
      <c r="F477" s="251"/>
    </row>
    <row r="478" spans="1:6" ht="27.6" customHeight="1">
      <c r="A478" s="448" t="s">
        <v>25</v>
      </c>
      <c r="B478" s="426" t="s">
        <v>216</v>
      </c>
      <c r="C478" s="427" t="s">
        <v>250</v>
      </c>
      <c r="D478" s="428">
        <v>55000</v>
      </c>
      <c r="E478" s="428">
        <v>29636.880000000001</v>
      </c>
      <c r="F478" s="449">
        <f>E478/D478</f>
        <v>0.53885236363636368</v>
      </c>
    </row>
    <row r="479" spans="1:6" ht="31.5" customHeight="1">
      <c r="A479" s="450" t="s">
        <v>601</v>
      </c>
      <c r="B479" s="609">
        <v>109</v>
      </c>
      <c r="C479" s="433" t="s">
        <v>401</v>
      </c>
      <c r="D479" s="434">
        <v>55000</v>
      </c>
      <c r="E479" s="434">
        <f>E478</f>
        <v>29636.880000000001</v>
      </c>
      <c r="F479" s="451">
        <f>E479/D479</f>
        <v>0.53885236363636368</v>
      </c>
    </row>
    <row r="480" spans="1:6" ht="21" customHeight="1">
      <c r="A480" s="450" t="s">
        <v>598</v>
      </c>
      <c r="B480" s="609">
        <v>11</v>
      </c>
      <c r="C480" s="433" t="s">
        <v>595</v>
      </c>
      <c r="D480" s="434">
        <v>55000</v>
      </c>
      <c r="E480" s="434">
        <f>E478</f>
        <v>29636.880000000001</v>
      </c>
      <c r="F480" s="451">
        <f>E480/D480</f>
        <v>0.53885236363636368</v>
      </c>
    </row>
    <row r="481" spans="1:8" s="7" customFormat="1">
      <c r="A481" s="551"/>
      <c r="B481" s="580"/>
      <c r="C481" s="581"/>
      <c r="D481" s="583"/>
      <c r="E481" s="583"/>
      <c r="F481" s="584"/>
    </row>
    <row r="482" spans="1:8">
      <c r="A482" s="612"/>
      <c r="B482" s="413">
        <v>38</v>
      </c>
      <c r="C482" s="457" t="s">
        <v>64</v>
      </c>
      <c r="D482" s="458">
        <v>55000</v>
      </c>
      <c r="E482" s="458">
        <f>E478</f>
        <v>29636.880000000001</v>
      </c>
      <c r="F482" s="459">
        <f>E482/D482</f>
        <v>0.53885236363636368</v>
      </c>
    </row>
    <row r="483" spans="1:8">
      <c r="A483" s="494">
        <v>83</v>
      </c>
      <c r="B483" s="14">
        <v>381</v>
      </c>
      <c r="C483" s="170" t="s">
        <v>218</v>
      </c>
      <c r="D483" s="461"/>
      <c r="E483" s="461">
        <f>E478</f>
        <v>29636.880000000001</v>
      </c>
      <c r="F483" s="251"/>
    </row>
    <row r="484" spans="1:8">
      <c r="A484" s="494"/>
      <c r="B484" s="14">
        <v>3811</v>
      </c>
      <c r="C484" s="170" t="s">
        <v>484</v>
      </c>
      <c r="D484" s="461"/>
      <c r="E484" s="461">
        <v>19900</v>
      </c>
      <c r="F484" s="251"/>
    </row>
    <row r="485" spans="1:8">
      <c r="A485" s="494"/>
      <c r="B485" s="14">
        <v>382</v>
      </c>
      <c r="C485" s="170" t="s">
        <v>42</v>
      </c>
      <c r="D485" s="461"/>
      <c r="E485" s="461">
        <v>9736.8799999999992</v>
      </c>
      <c r="F485" s="251"/>
    </row>
    <row r="486" spans="1:8">
      <c r="A486" s="494"/>
      <c r="B486" s="14">
        <v>3821</v>
      </c>
      <c r="C486" s="170" t="s">
        <v>755</v>
      </c>
      <c r="D486" s="461"/>
      <c r="E486" s="461">
        <v>9736.8799999999992</v>
      </c>
      <c r="F486" s="251"/>
    </row>
    <row r="487" spans="1:8">
      <c r="A487" s="494"/>
      <c r="B487" s="14"/>
      <c r="C487" s="170"/>
      <c r="D487" s="461"/>
      <c r="E487" s="461"/>
      <c r="F487" s="251"/>
    </row>
    <row r="488" spans="1:8" ht="27.6" customHeight="1">
      <c r="A488" s="574" t="s">
        <v>25</v>
      </c>
      <c r="B488" s="505" t="s">
        <v>240</v>
      </c>
      <c r="C488" s="427" t="s">
        <v>246</v>
      </c>
      <c r="D488" s="428">
        <v>430000</v>
      </c>
      <c r="E488" s="429">
        <v>235421.74</v>
      </c>
      <c r="F488" s="430">
        <f>E488/D488</f>
        <v>0.54749241860465114</v>
      </c>
    </row>
    <row r="489" spans="1:8" ht="29.25" customHeight="1">
      <c r="A489" s="613" t="s">
        <v>601</v>
      </c>
      <c r="B489" s="614">
        <v>109</v>
      </c>
      <c r="C489" s="433" t="s">
        <v>401</v>
      </c>
      <c r="D489" s="434">
        <v>430000</v>
      </c>
      <c r="E489" s="435">
        <f>E488</f>
        <v>235421.74</v>
      </c>
      <c r="F489" s="436">
        <f>E489/D489</f>
        <v>0.54749241860465114</v>
      </c>
    </row>
    <row r="490" spans="1:8" ht="22.5" customHeight="1">
      <c r="A490" s="613" t="s">
        <v>598</v>
      </c>
      <c r="B490" s="614">
        <v>11</v>
      </c>
      <c r="C490" s="433" t="s">
        <v>595</v>
      </c>
      <c r="D490" s="434">
        <v>0</v>
      </c>
      <c r="E490" s="435">
        <v>0</v>
      </c>
      <c r="F490" s="436">
        <v>0</v>
      </c>
    </row>
    <row r="491" spans="1:8" ht="21" customHeight="1">
      <c r="A491" s="613"/>
      <c r="B491" s="614">
        <v>52</v>
      </c>
      <c r="C491" s="433" t="s">
        <v>599</v>
      </c>
      <c r="D491" s="434">
        <v>430000</v>
      </c>
      <c r="E491" s="435">
        <f>E493+E499</f>
        <v>235421.74</v>
      </c>
      <c r="F491" s="436">
        <f>E491/D491</f>
        <v>0.54749241860465114</v>
      </c>
      <c r="H491" s="2"/>
    </row>
    <row r="492" spans="1:8" ht="15" customHeight="1">
      <c r="A492" s="615"/>
      <c r="B492" s="525"/>
      <c r="C492" s="581"/>
      <c r="D492" s="583"/>
      <c r="E492" s="527"/>
      <c r="F492" s="528"/>
    </row>
    <row r="493" spans="1:8">
      <c r="A493" s="585"/>
      <c r="B493" s="568">
        <v>31</v>
      </c>
      <c r="C493" s="438" t="s">
        <v>26</v>
      </c>
      <c r="D493" s="439">
        <v>400000</v>
      </c>
      <c r="E493" s="440">
        <f>E494+E496</f>
        <v>214008.52</v>
      </c>
      <c r="F493" s="441">
        <f>E493/D493</f>
        <v>0.53502129999999992</v>
      </c>
    </row>
    <row r="494" spans="1:8">
      <c r="A494" s="494">
        <v>84</v>
      </c>
      <c r="B494" s="14">
        <v>311</v>
      </c>
      <c r="C494" s="170" t="s">
        <v>27</v>
      </c>
      <c r="D494" s="169"/>
      <c r="E494" s="461">
        <v>183698.3</v>
      </c>
      <c r="F494" s="251"/>
    </row>
    <row r="495" spans="1:8">
      <c r="A495" s="494"/>
      <c r="B495" s="14">
        <v>3111</v>
      </c>
      <c r="C495" s="170" t="s">
        <v>490</v>
      </c>
      <c r="D495" s="169"/>
      <c r="E495" s="461">
        <v>183698.3</v>
      </c>
      <c r="F495" s="251"/>
    </row>
    <row r="496" spans="1:8">
      <c r="A496" s="494">
        <v>86</v>
      </c>
      <c r="B496" s="14">
        <v>313</v>
      </c>
      <c r="C496" s="170" t="s">
        <v>58</v>
      </c>
      <c r="D496" s="169"/>
      <c r="E496" s="461">
        <v>30310.22</v>
      </c>
      <c r="F496" s="251"/>
    </row>
    <row r="497" spans="1:6">
      <c r="A497" s="494"/>
      <c r="B497" s="14">
        <v>3132</v>
      </c>
      <c r="C497" s="170" t="s">
        <v>764</v>
      </c>
      <c r="D497" s="169"/>
      <c r="E497" s="461">
        <v>30310.22</v>
      </c>
      <c r="F497" s="251"/>
    </row>
    <row r="498" spans="1:6">
      <c r="A498" s="494"/>
      <c r="B498" s="14"/>
      <c r="C498" s="170"/>
      <c r="D498" s="169"/>
      <c r="E498" s="461"/>
      <c r="F498" s="251"/>
    </row>
    <row r="499" spans="1:6">
      <c r="A499" s="585"/>
      <c r="B499" s="568">
        <v>32</v>
      </c>
      <c r="C499" s="438" t="s">
        <v>30</v>
      </c>
      <c r="D499" s="439">
        <v>30000</v>
      </c>
      <c r="E499" s="440">
        <f>E500+E502</f>
        <v>21413.219999999998</v>
      </c>
      <c r="F499" s="499">
        <f>E499/D499</f>
        <v>0.71377399999999991</v>
      </c>
    </row>
    <row r="500" spans="1:6" ht="13.9" customHeight="1">
      <c r="A500" s="494">
        <v>88</v>
      </c>
      <c r="B500" s="14">
        <v>322</v>
      </c>
      <c r="C500" s="170" t="s">
        <v>32</v>
      </c>
      <c r="D500" s="169"/>
      <c r="E500" s="461">
        <v>17198.03</v>
      </c>
      <c r="F500" s="251"/>
    </row>
    <row r="501" spans="1:6" ht="13.9" customHeight="1">
      <c r="A501" s="494"/>
      <c r="B501" s="14">
        <v>3221</v>
      </c>
      <c r="C501" s="170" t="s">
        <v>765</v>
      </c>
      <c r="D501" s="169"/>
      <c r="E501" s="461">
        <v>17198.03</v>
      </c>
      <c r="F501" s="251"/>
    </row>
    <row r="502" spans="1:6">
      <c r="A502" s="494">
        <v>89</v>
      </c>
      <c r="B502" s="14">
        <v>323</v>
      </c>
      <c r="C502" s="170" t="s">
        <v>33</v>
      </c>
      <c r="D502" s="169"/>
      <c r="E502" s="461">
        <v>4215.1899999999996</v>
      </c>
      <c r="F502" s="251"/>
    </row>
    <row r="503" spans="1:6">
      <c r="A503" s="494"/>
      <c r="B503" s="14">
        <v>3233</v>
      </c>
      <c r="C503" s="170" t="s">
        <v>472</v>
      </c>
      <c r="D503" s="169"/>
      <c r="E503" s="461">
        <v>1566.25</v>
      </c>
      <c r="F503" s="251"/>
    </row>
    <row r="504" spans="1:6">
      <c r="A504" s="494"/>
      <c r="B504" s="14">
        <v>3237</v>
      </c>
      <c r="C504" s="170" t="s">
        <v>476</v>
      </c>
      <c r="D504" s="169"/>
      <c r="E504" s="461">
        <v>2648.94</v>
      </c>
      <c r="F504" s="251"/>
    </row>
    <row r="505" spans="1:6">
      <c r="A505" s="494"/>
      <c r="B505" s="14"/>
      <c r="C505" s="170"/>
      <c r="D505" s="169"/>
      <c r="E505" s="461"/>
      <c r="F505" s="251"/>
    </row>
    <row r="506" spans="1:6" ht="19.5" customHeight="1">
      <c r="A506" s="574" t="s">
        <v>25</v>
      </c>
      <c r="B506" s="505" t="s">
        <v>255</v>
      </c>
      <c r="C506" s="427" t="s">
        <v>256</v>
      </c>
      <c r="D506" s="429">
        <v>20000</v>
      </c>
      <c r="E506" s="429">
        <f>E508</f>
        <v>2753.75</v>
      </c>
      <c r="F506" s="430">
        <f>E506/D506</f>
        <v>0.13768749999999999</v>
      </c>
    </row>
    <row r="507" spans="1:6" ht="31.5" customHeight="1">
      <c r="A507" s="613" t="s">
        <v>601</v>
      </c>
      <c r="B507" s="614">
        <v>109</v>
      </c>
      <c r="C507" s="433" t="s">
        <v>401</v>
      </c>
      <c r="D507" s="434">
        <v>20000</v>
      </c>
      <c r="E507" s="435">
        <f>E508</f>
        <v>2753.75</v>
      </c>
      <c r="F507" s="436">
        <f>E507/D507</f>
        <v>0.13768749999999999</v>
      </c>
    </row>
    <row r="508" spans="1:6" ht="18.75" customHeight="1">
      <c r="A508" s="613" t="s">
        <v>598</v>
      </c>
      <c r="B508" s="614">
        <v>51</v>
      </c>
      <c r="C508" s="433" t="s">
        <v>597</v>
      </c>
      <c r="D508" s="434">
        <v>20000</v>
      </c>
      <c r="E508" s="435">
        <f>E510+E516</f>
        <v>2753.75</v>
      </c>
      <c r="F508" s="436">
        <f>E508/D508</f>
        <v>0.13768749999999999</v>
      </c>
    </row>
    <row r="509" spans="1:6">
      <c r="A509" s="494"/>
      <c r="B509" s="14"/>
      <c r="C509" s="170"/>
      <c r="D509" s="461"/>
      <c r="E509" s="461"/>
      <c r="F509" s="251"/>
    </row>
    <row r="510" spans="1:6">
      <c r="A510" s="602"/>
      <c r="B510" s="462">
        <v>31</v>
      </c>
      <c r="C510" s="457" t="s">
        <v>26</v>
      </c>
      <c r="D510" s="464">
        <v>20000</v>
      </c>
      <c r="E510" s="464">
        <f>E511+E513</f>
        <v>2671.02</v>
      </c>
      <c r="F510" s="499">
        <f>E510/D510</f>
        <v>0.133551</v>
      </c>
    </row>
    <row r="511" spans="1:6">
      <c r="A511" s="494">
        <v>92</v>
      </c>
      <c r="B511" s="14">
        <v>311</v>
      </c>
      <c r="C511" s="170" t="s">
        <v>27</v>
      </c>
      <c r="D511" s="461"/>
      <c r="E511" s="461">
        <v>2292.7199999999998</v>
      </c>
      <c r="F511" s="251"/>
    </row>
    <row r="512" spans="1:6">
      <c r="A512" s="494"/>
      <c r="B512" s="14">
        <v>3111</v>
      </c>
      <c r="C512" s="170" t="s">
        <v>490</v>
      </c>
      <c r="D512" s="461"/>
      <c r="E512" s="461">
        <v>2292.7199999999998</v>
      </c>
      <c r="F512" s="251"/>
    </row>
    <row r="513" spans="1:6">
      <c r="A513" s="494">
        <v>93</v>
      </c>
      <c r="B513" s="14">
        <v>313</v>
      </c>
      <c r="C513" s="170" t="s">
        <v>58</v>
      </c>
      <c r="D513" s="461"/>
      <c r="E513" s="461">
        <v>378.3</v>
      </c>
      <c r="F513" s="251"/>
    </row>
    <row r="514" spans="1:6">
      <c r="A514" s="494"/>
      <c r="B514" s="14">
        <v>3132</v>
      </c>
      <c r="C514" s="170" t="s">
        <v>492</v>
      </c>
      <c r="D514" s="461"/>
      <c r="E514" s="461">
        <v>378.3</v>
      </c>
      <c r="F514" s="251"/>
    </row>
    <row r="515" spans="1:6">
      <c r="A515" s="494"/>
      <c r="B515" s="14"/>
      <c r="C515" s="170"/>
      <c r="D515" s="461"/>
      <c r="E515" s="461"/>
      <c r="F515" s="251"/>
    </row>
    <row r="516" spans="1:6">
      <c r="A516" s="602"/>
      <c r="B516" s="462">
        <v>32</v>
      </c>
      <c r="C516" s="457" t="s">
        <v>30</v>
      </c>
      <c r="D516" s="464">
        <v>0</v>
      </c>
      <c r="E516" s="464">
        <f>E517</f>
        <v>82.73</v>
      </c>
      <c r="F516" s="499">
        <v>0</v>
      </c>
    </row>
    <row r="517" spans="1:6">
      <c r="A517" s="494"/>
      <c r="B517" s="14">
        <v>321</v>
      </c>
      <c r="C517" s="170" t="s">
        <v>31</v>
      </c>
      <c r="D517" s="461"/>
      <c r="E517" s="461">
        <v>82.73</v>
      </c>
      <c r="F517" s="499"/>
    </row>
    <row r="518" spans="1:6">
      <c r="A518" s="494"/>
      <c r="B518" s="14">
        <v>3212</v>
      </c>
      <c r="C518" s="170" t="s">
        <v>766</v>
      </c>
      <c r="D518" s="461"/>
      <c r="E518" s="461">
        <v>82.73</v>
      </c>
      <c r="F518" s="499"/>
    </row>
    <row r="519" spans="1:6" ht="16.5" customHeight="1">
      <c r="A519" s="494"/>
      <c r="B519" s="14"/>
      <c r="C519" s="170"/>
      <c r="D519" s="461"/>
      <c r="E519" s="461"/>
      <c r="F519" s="251"/>
    </row>
    <row r="520" spans="1:6" ht="24" customHeight="1">
      <c r="A520" s="416" t="s">
        <v>98</v>
      </c>
      <c r="B520" s="417">
        <v>1007</v>
      </c>
      <c r="C520" s="418" t="s">
        <v>236</v>
      </c>
      <c r="D520" s="419">
        <f>D522+D530+D581</f>
        <v>1726000</v>
      </c>
      <c r="E520" s="419">
        <f>E522+E530+E581</f>
        <v>737152.65000000014</v>
      </c>
      <c r="F520" s="183">
        <f>E520/D520</f>
        <v>0.42708728273464669</v>
      </c>
    </row>
    <row r="521" spans="1:6" ht="12" customHeight="1">
      <c r="A521" s="486"/>
      <c r="B521" s="453"/>
      <c r="C521" s="454"/>
      <c r="E521" s="455"/>
      <c r="F521" s="487"/>
    </row>
    <row r="522" spans="1:6" ht="20.25" customHeight="1">
      <c r="A522" s="448" t="s">
        <v>25</v>
      </c>
      <c r="B522" s="426" t="s">
        <v>172</v>
      </c>
      <c r="C522" s="427" t="s">
        <v>99</v>
      </c>
      <c r="D522" s="428">
        <v>110000</v>
      </c>
      <c r="E522" s="428">
        <v>29400</v>
      </c>
      <c r="F522" s="449">
        <f>E522/D522</f>
        <v>0.26727272727272727</v>
      </c>
    </row>
    <row r="523" spans="1:6" ht="29.25" customHeight="1">
      <c r="A523" s="450" t="s">
        <v>601</v>
      </c>
      <c r="B523" s="432" t="s">
        <v>430</v>
      </c>
      <c r="C523" s="433" t="s">
        <v>402</v>
      </c>
      <c r="D523" s="434">
        <v>110000</v>
      </c>
      <c r="E523" s="434">
        <f>E522</f>
        <v>29400</v>
      </c>
      <c r="F523" s="451">
        <f>E523/D523</f>
        <v>0.26727272727272727</v>
      </c>
    </row>
    <row r="524" spans="1:6" ht="19.5" customHeight="1">
      <c r="A524" s="450" t="s">
        <v>598</v>
      </c>
      <c r="B524" s="432" t="s">
        <v>46</v>
      </c>
      <c r="C524" s="433" t="s">
        <v>595</v>
      </c>
      <c r="D524" s="434">
        <v>110000</v>
      </c>
      <c r="E524" s="434">
        <f>E522</f>
        <v>29400</v>
      </c>
      <c r="F524" s="451">
        <f>E524/D524</f>
        <v>0.26727272727272727</v>
      </c>
    </row>
    <row r="525" spans="1:6" ht="15" customHeight="1">
      <c r="A525" s="493"/>
      <c r="B525" s="453"/>
      <c r="C525" s="454"/>
      <c r="E525" s="455"/>
      <c r="F525" s="487"/>
    </row>
    <row r="526" spans="1:6" ht="17.25" customHeight="1">
      <c r="A526" s="494"/>
      <c r="B526" s="413">
        <v>38</v>
      </c>
      <c r="C526" s="457" t="s">
        <v>64</v>
      </c>
      <c r="D526" s="458">
        <v>110000</v>
      </c>
      <c r="E526" s="458">
        <f>E522</f>
        <v>29400</v>
      </c>
      <c r="F526" s="459">
        <f>E526/D526</f>
        <v>0.26727272727272727</v>
      </c>
    </row>
    <row r="527" spans="1:6" ht="14.25" customHeight="1">
      <c r="A527" s="494">
        <v>95</v>
      </c>
      <c r="B527" s="14">
        <v>381</v>
      </c>
      <c r="C527" s="20" t="s">
        <v>100</v>
      </c>
      <c r="D527" s="461"/>
      <c r="E527" s="461">
        <f>E522</f>
        <v>29400</v>
      </c>
      <c r="F527" s="118"/>
    </row>
    <row r="528" spans="1:6" ht="14.25" customHeight="1">
      <c r="A528" s="494"/>
      <c r="B528" s="14">
        <v>3811</v>
      </c>
      <c r="C528" s="20" t="s">
        <v>484</v>
      </c>
      <c r="D528" s="461"/>
      <c r="E528" s="461">
        <v>29400</v>
      </c>
      <c r="F528" s="118"/>
    </row>
    <row r="529" spans="1:8" ht="14.25" customHeight="1">
      <c r="A529" s="494"/>
      <c r="B529" s="14"/>
      <c r="C529" s="20"/>
      <c r="D529" s="461"/>
      <c r="E529" s="461"/>
      <c r="F529" s="459"/>
    </row>
    <row r="530" spans="1:8" ht="22.5" customHeight="1">
      <c r="A530" s="610" t="s">
        <v>25</v>
      </c>
      <c r="B530" s="542" t="s">
        <v>101</v>
      </c>
      <c r="C530" s="543" t="s">
        <v>186</v>
      </c>
      <c r="D530" s="491">
        <v>1571000</v>
      </c>
      <c r="E530" s="534">
        <f>E531</f>
        <v>707482.35000000009</v>
      </c>
      <c r="F530" s="535">
        <f>E530/D530</f>
        <v>0.45033886059834505</v>
      </c>
    </row>
    <row r="531" spans="1:8" ht="30.75" customHeight="1">
      <c r="A531" s="450" t="s">
        <v>394</v>
      </c>
      <c r="B531" s="432" t="s">
        <v>430</v>
      </c>
      <c r="C531" s="433" t="s">
        <v>402</v>
      </c>
      <c r="D531" s="434">
        <f>D530</f>
        <v>1571000</v>
      </c>
      <c r="E531" s="434">
        <f>E536+E545+E568+E572</f>
        <v>707482.35000000009</v>
      </c>
      <c r="F531" s="451">
        <f>E531/D531</f>
        <v>0.45033886059834505</v>
      </c>
    </row>
    <row r="532" spans="1:8" ht="18.75" customHeight="1">
      <c r="A532" s="450" t="s">
        <v>598</v>
      </c>
      <c r="B532" s="432" t="s">
        <v>46</v>
      </c>
      <c r="C532" s="433" t="s">
        <v>595</v>
      </c>
      <c r="D532" s="434">
        <v>1143000</v>
      </c>
      <c r="E532" s="434">
        <v>515331.37</v>
      </c>
      <c r="F532" s="451">
        <f>E532/D532</f>
        <v>0.45085859142607176</v>
      </c>
      <c r="H532" s="2"/>
    </row>
    <row r="533" spans="1:8" ht="17.25" customHeight="1">
      <c r="A533" s="450"/>
      <c r="B533" s="432" t="s">
        <v>76</v>
      </c>
      <c r="C533" s="433" t="s">
        <v>596</v>
      </c>
      <c r="D533" s="434">
        <v>28000</v>
      </c>
      <c r="E533" s="434">
        <f>E530-E532-E534</f>
        <v>50748.960000000108</v>
      </c>
      <c r="F533" s="451">
        <f>E533/D533</f>
        <v>1.8124628571428609</v>
      </c>
      <c r="H533" s="2"/>
    </row>
    <row r="534" spans="1:8" ht="17.25" customHeight="1">
      <c r="A534" s="450"/>
      <c r="B534" s="432" t="s">
        <v>208</v>
      </c>
      <c r="C534" s="433" t="s">
        <v>597</v>
      </c>
      <c r="D534" s="434">
        <v>400000</v>
      </c>
      <c r="E534" s="434">
        <v>141402.01999999999</v>
      </c>
      <c r="F534" s="451">
        <f>E534/D534</f>
        <v>0.35350504999999999</v>
      </c>
    </row>
    <row r="535" spans="1:8" ht="15.75" customHeight="1">
      <c r="A535" s="602"/>
      <c r="B535" s="462"/>
      <c r="C535" s="616"/>
      <c r="D535" s="458"/>
      <c r="E535" s="464"/>
      <c r="F535" s="549"/>
    </row>
    <row r="536" spans="1:8" ht="21.75" customHeight="1">
      <c r="A536" s="494"/>
      <c r="B536" s="462">
        <v>31</v>
      </c>
      <c r="C536" s="463" t="s">
        <v>26</v>
      </c>
      <c r="D536" s="458">
        <v>1240000</v>
      </c>
      <c r="E536" s="464">
        <f>E537+E540+E541</f>
        <v>573116.32000000007</v>
      </c>
      <c r="F536" s="499">
        <f>E536/D536</f>
        <v>0.46219058064516133</v>
      </c>
    </row>
    <row r="537" spans="1:8" ht="15" customHeight="1">
      <c r="A537" s="494">
        <v>98</v>
      </c>
      <c r="B537" s="14">
        <v>311</v>
      </c>
      <c r="C537" s="20" t="s">
        <v>27</v>
      </c>
      <c r="D537" s="169"/>
      <c r="E537" s="461">
        <v>450978.32</v>
      </c>
      <c r="F537" s="251"/>
    </row>
    <row r="538" spans="1:8" ht="15" customHeight="1">
      <c r="A538" s="494"/>
      <c r="B538" s="14">
        <v>3111</v>
      </c>
      <c r="C538" s="20" t="s">
        <v>741</v>
      </c>
      <c r="D538" s="169"/>
      <c r="E538" s="461">
        <v>434572.55</v>
      </c>
      <c r="F538" s="251"/>
    </row>
    <row r="539" spans="1:8" ht="15" customHeight="1">
      <c r="A539" s="494"/>
      <c r="B539" s="14">
        <v>3113</v>
      </c>
      <c r="C539" s="20" t="s">
        <v>746</v>
      </c>
      <c r="D539" s="169"/>
      <c r="E539" s="461">
        <v>16405.77</v>
      </c>
      <c r="F539" s="251"/>
    </row>
    <row r="540" spans="1:8" ht="14.45" customHeight="1">
      <c r="A540" s="494">
        <v>99</v>
      </c>
      <c r="B540" s="14">
        <v>312</v>
      </c>
      <c r="C540" s="20" t="s">
        <v>28</v>
      </c>
      <c r="D540" s="169"/>
      <c r="E540" s="461">
        <v>15100.83</v>
      </c>
      <c r="F540" s="251"/>
    </row>
    <row r="541" spans="1:8" ht="14.45" customHeight="1">
      <c r="A541" s="494">
        <v>100</v>
      </c>
      <c r="B541" s="14">
        <v>313</v>
      </c>
      <c r="C541" s="20" t="s">
        <v>58</v>
      </c>
      <c r="D541" s="169"/>
      <c r="E541" s="461">
        <v>107037.17</v>
      </c>
      <c r="F541" s="251"/>
    </row>
    <row r="542" spans="1:8" ht="24.75" customHeight="1">
      <c r="A542" s="494"/>
      <c r="B542" s="14">
        <v>3131</v>
      </c>
      <c r="C542" s="20" t="s">
        <v>747</v>
      </c>
      <c r="D542" s="169"/>
      <c r="E542" s="461">
        <v>35356.65</v>
      </c>
      <c r="F542" s="251"/>
    </row>
    <row r="543" spans="1:8" ht="25.5" customHeight="1">
      <c r="A543" s="494"/>
      <c r="B543" s="14">
        <v>3132</v>
      </c>
      <c r="C543" s="20" t="s">
        <v>748</v>
      </c>
      <c r="D543" s="169"/>
      <c r="E543" s="461">
        <v>71680.52</v>
      </c>
      <c r="F543" s="251"/>
    </row>
    <row r="544" spans="1:8" ht="14.45" customHeight="1">
      <c r="A544" s="494"/>
      <c r="B544" s="14"/>
      <c r="C544" s="20"/>
      <c r="D544" s="169"/>
      <c r="E544" s="461"/>
      <c r="F544" s="251"/>
    </row>
    <row r="545" spans="1:6" ht="15.75" customHeight="1">
      <c r="A545" s="494"/>
      <c r="B545" s="462">
        <v>32</v>
      </c>
      <c r="C545" s="463" t="s">
        <v>30</v>
      </c>
      <c r="D545" s="458">
        <v>140000</v>
      </c>
      <c r="E545" s="464">
        <f>E546+E550+E556+E564</f>
        <v>62651.519999999997</v>
      </c>
      <c r="F545" s="499">
        <f>E545/D545</f>
        <v>0.4475108571428571</v>
      </c>
    </row>
    <row r="546" spans="1:6" ht="16.899999999999999" customHeight="1">
      <c r="A546" s="471">
        <v>101</v>
      </c>
      <c r="B546" s="469">
        <v>321</v>
      </c>
      <c r="C546" s="170" t="s">
        <v>276</v>
      </c>
      <c r="D546" s="169"/>
      <c r="E546" s="169">
        <v>6430.98</v>
      </c>
      <c r="F546" s="251"/>
    </row>
    <row r="547" spans="1:6" ht="16.899999999999999" customHeight="1">
      <c r="A547" s="471"/>
      <c r="B547" s="469">
        <v>3211</v>
      </c>
      <c r="C547" s="170" t="s">
        <v>495</v>
      </c>
      <c r="D547" s="169"/>
      <c r="E547" s="169">
        <v>569.5</v>
      </c>
      <c r="F547" s="251"/>
    </row>
    <row r="548" spans="1:6" ht="25.5" customHeight="1">
      <c r="A548" s="471"/>
      <c r="B548" s="469">
        <v>3212</v>
      </c>
      <c r="C548" s="170" t="s">
        <v>743</v>
      </c>
      <c r="D548" s="169"/>
      <c r="E548" s="169">
        <v>5158.5600000000004</v>
      </c>
      <c r="F548" s="251"/>
    </row>
    <row r="549" spans="1:6" ht="25.5" customHeight="1">
      <c r="A549" s="471"/>
      <c r="B549" s="469">
        <v>3213</v>
      </c>
      <c r="C549" s="170" t="s">
        <v>718</v>
      </c>
      <c r="D549" s="169"/>
      <c r="E549" s="169">
        <v>702.92</v>
      </c>
      <c r="F549" s="251"/>
    </row>
    <row r="550" spans="1:6" ht="15.6" customHeight="1">
      <c r="A550" s="494">
        <v>102</v>
      </c>
      <c r="B550" s="14">
        <v>322</v>
      </c>
      <c r="C550" s="20" t="s">
        <v>32</v>
      </c>
      <c r="D550" s="169"/>
      <c r="E550" s="461">
        <v>21547.88</v>
      </c>
      <c r="F550" s="251"/>
    </row>
    <row r="551" spans="1:6" ht="15.6" customHeight="1">
      <c r="A551" s="494"/>
      <c r="B551" s="14">
        <v>3221</v>
      </c>
      <c r="C551" s="20" t="s">
        <v>721</v>
      </c>
      <c r="D551" s="169"/>
      <c r="E551" s="461">
        <v>219.8</v>
      </c>
      <c r="F551" s="251"/>
    </row>
    <row r="552" spans="1:6" ht="15.6" customHeight="1">
      <c r="A552" s="494"/>
      <c r="B552" s="14">
        <v>3222</v>
      </c>
      <c r="C552" s="20" t="s">
        <v>531</v>
      </c>
      <c r="D552" s="169"/>
      <c r="E552" s="461">
        <v>6334.57</v>
      </c>
      <c r="F552" s="251"/>
    </row>
    <row r="553" spans="1:6" ht="15.6" customHeight="1">
      <c r="A553" s="494"/>
      <c r="B553" s="14">
        <v>3223</v>
      </c>
      <c r="C553" s="20" t="s">
        <v>469</v>
      </c>
      <c r="D553" s="169"/>
      <c r="E553" s="461">
        <v>6458.5</v>
      </c>
      <c r="F553" s="251"/>
    </row>
    <row r="554" spans="1:6" ht="26.25" customHeight="1">
      <c r="A554" s="494"/>
      <c r="B554" s="14">
        <v>3224</v>
      </c>
      <c r="C554" s="20" t="s">
        <v>470</v>
      </c>
      <c r="D554" s="169"/>
      <c r="E554" s="461">
        <v>822.01</v>
      </c>
      <c r="F554" s="251"/>
    </row>
    <row r="555" spans="1:6" ht="26.25" customHeight="1">
      <c r="A555" s="494"/>
      <c r="B555" s="14">
        <v>3227</v>
      </c>
      <c r="C555" s="20" t="s">
        <v>749</v>
      </c>
      <c r="D555" s="169"/>
      <c r="E555" s="461">
        <v>7713</v>
      </c>
      <c r="F555" s="251"/>
    </row>
    <row r="556" spans="1:6" ht="15" customHeight="1">
      <c r="A556" s="494">
        <v>103</v>
      </c>
      <c r="B556" s="14">
        <v>323</v>
      </c>
      <c r="C556" s="20" t="s">
        <v>33</v>
      </c>
      <c r="D556" s="169"/>
      <c r="E556" s="461">
        <v>30583.35</v>
      </c>
      <c r="F556" s="251"/>
    </row>
    <row r="557" spans="1:6" ht="15" customHeight="1">
      <c r="A557" s="494"/>
      <c r="B557" s="14">
        <v>3231</v>
      </c>
      <c r="C557" s="20" t="s">
        <v>732</v>
      </c>
      <c r="D557" s="169"/>
      <c r="E557" s="461">
        <v>2059.27</v>
      </c>
      <c r="F557" s="251"/>
    </row>
    <row r="558" spans="1:6" ht="15" customHeight="1">
      <c r="A558" s="494"/>
      <c r="B558" s="14">
        <v>3232</v>
      </c>
      <c r="C558" s="20" t="s">
        <v>487</v>
      </c>
      <c r="D558" s="169"/>
      <c r="E558" s="461">
        <v>17606.11</v>
      </c>
      <c r="F558" s="251"/>
    </row>
    <row r="559" spans="1:6" ht="15" customHeight="1">
      <c r="A559" s="494"/>
      <c r="B559" s="14">
        <v>3234</v>
      </c>
      <c r="C559" s="20" t="s">
        <v>473</v>
      </c>
      <c r="D559" s="169"/>
      <c r="E559" s="461">
        <v>2544.7399999999998</v>
      </c>
      <c r="F559" s="251"/>
    </row>
    <row r="560" spans="1:6" ht="15" customHeight="1">
      <c r="A560" s="494"/>
      <c r="B560" s="14">
        <v>3235</v>
      </c>
      <c r="C560" s="20" t="s">
        <v>474</v>
      </c>
      <c r="D560" s="169"/>
      <c r="E560" s="461">
        <v>307.82</v>
      </c>
      <c r="F560" s="251"/>
    </row>
    <row r="561" spans="1:6" ht="15" customHeight="1">
      <c r="A561" s="494"/>
      <c r="B561" s="14">
        <v>3236</v>
      </c>
      <c r="C561" s="20" t="s">
        <v>475</v>
      </c>
      <c r="D561" s="169"/>
      <c r="E561" s="461">
        <v>360</v>
      </c>
      <c r="F561" s="251"/>
    </row>
    <row r="562" spans="1:6" ht="15" customHeight="1">
      <c r="A562" s="494"/>
      <c r="B562" s="14">
        <v>3238</v>
      </c>
      <c r="C562" s="20" t="s">
        <v>477</v>
      </c>
      <c r="D562" s="169"/>
      <c r="E562" s="461">
        <v>280.39999999999998</v>
      </c>
      <c r="F562" s="251"/>
    </row>
    <row r="563" spans="1:6" ht="15" customHeight="1">
      <c r="A563" s="494"/>
      <c r="B563" s="14">
        <v>3239</v>
      </c>
      <c r="C563" s="20" t="s">
        <v>478</v>
      </c>
      <c r="D563" s="169"/>
      <c r="E563" s="461">
        <v>7425.01</v>
      </c>
      <c r="F563" s="251"/>
    </row>
    <row r="564" spans="1:6" ht="16.149999999999999" customHeight="1">
      <c r="A564" s="494">
        <v>104</v>
      </c>
      <c r="B564" s="14">
        <v>329</v>
      </c>
      <c r="C564" s="20" t="s">
        <v>34</v>
      </c>
      <c r="D564" s="169"/>
      <c r="E564" s="461">
        <v>4089.31</v>
      </c>
      <c r="F564" s="251"/>
    </row>
    <row r="565" spans="1:6" ht="16.149999999999999" customHeight="1">
      <c r="A565" s="494"/>
      <c r="B565" s="14">
        <v>3292</v>
      </c>
      <c r="C565" s="20" t="s">
        <v>735</v>
      </c>
      <c r="D565" s="169"/>
      <c r="E565" s="461">
        <v>3457.71</v>
      </c>
      <c r="F565" s="251"/>
    </row>
    <row r="566" spans="1:6" ht="16.149999999999999" customHeight="1">
      <c r="A566" s="494"/>
      <c r="B566" s="14">
        <v>3293</v>
      </c>
      <c r="C566" s="20" t="s">
        <v>479</v>
      </c>
      <c r="D566" s="169"/>
      <c r="E566" s="461">
        <v>215.35</v>
      </c>
      <c r="F566" s="251"/>
    </row>
    <row r="567" spans="1:6" ht="14.45" customHeight="1">
      <c r="A567" s="494"/>
      <c r="B567" s="14">
        <v>3299</v>
      </c>
      <c r="C567" s="20" t="s">
        <v>35</v>
      </c>
      <c r="D567" s="169"/>
      <c r="E567" s="461">
        <v>416.25</v>
      </c>
      <c r="F567" s="251"/>
    </row>
    <row r="568" spans="1:6" ht="14.25" customHeight="1">
      <c r="A568" s="602"/>
      <c r="B568" s="462">
        <v>34</v>
      </c>
      <c r="C568" s="463" t="s">
        <v>36</v>
      </c>
      <c r="D568" s="458">
        <v>1000</v>
      </c>
      <c r="E568" s="464">
        <v>382.91</v>
      </c>
      <c r="F568" s="499">
        <f>E568/D568</f>
        <v>0.38291000000000003</v>
      </c>
    </row>
    <row r="569" spans="1:6">
      <c r="A569" s="494">
        <v>105</v>
      </c>
      <c r="B569" s="14">
        <v>343</v>
      </c>
      <c r="C569" s="20" t="s">
        <v>37</v>
      </c>
      <c r="D569" s="169"/>
      <c r="E569" s="461">
        <v>382.91</v>
      </c>
      <c r="F569" s="251"/>
    </row>
    <row r="570" spans="1:6">
      <c r="A570" s="494"/>
      <c r="B570" s="14">
        <v>3431</v>
      </c>
      <c r="C570" s="20" t="s">
        <v>750</v>
      </c>
      <c r="D570" s="169"/>
      <c r="E570" s="461">
        <v>382.91</v>
      </c>
      <c r="F570" s="251"/>
    </row>
    <row r="571" spans="1:6">
      <c r="A571" s="494"/>
      <c r="B571" s="14"/>
      <c r="C571" s="20"/>
      <c r="D571" s="169"/>
      <c r="E571" s="461"/>
      <c r="F571" s="251"/>
    </row>
    <row r="572" spans="1:6" ht="28.15" customHeight="1">
      <c r="A572" s="602"/>
      <c r="B572" s="462">
        <v>42</v>
      </c>
      <c r="C572" s="463" t="s">
        <v>80</v>
      </c>
      <c r="D572" s="458">
        <v>190000</v>
      </c>
      <c r="E572" s="464">
        <f>E573+E576+E578</f>
        <v>71331.600000000006</v>
      </c>
      <c r="F572" s="499">
        <f>E572/D572</f>
        <v>0.37542947368421054</v>
      </c>
    </row>
    <row r="573" spans="1:6">
      <c r="A573" s="494">
        <v>106</v>
      </c>
      <c r="B573" s="14">
        <v>422</v>
      </c>
      <c r="C573" s="20" t="s">
        <v>45</v>
      </c>
      <c r="D573" s="169"/>
      <c r="E573" s="461">
        <v>11986.25</v>
      </c>
      <c r="F573" s="251"/>
    </row>
    <row r="574" spans="1:6">
      <c r="A574" s="494"/>
      <c r="B574" s="14">
        <v>4222</v>
      </c>
      <c r="C574" s="20" t="s">
        <v>482</v>
      </c>
      <c r="D574" s="169"/>
      <c r="E574" s="461">
        <v>7155</v>
      </c>
      <c r="F574" s="251"/>
    </row>
    <row r="575" spans="1:6">
      <c r="A575" s="494"/>
      <c r="B575" s="14">
        <v>4223</v>
      </c>
      <c r="C575" s="20" t="s">
        <v>751</v>
      </c>
      <c r="D575" s="169"/>
      <c r="E575" s="461">
        <v>4831.25</v>
      </c>
      <c r="F575" s="251"/>
    </row>
    <row r="576" spans="1:6">
      <c r="A576" s="494"/>
      <c r="B576" s="14">
        <v>423</v>
      </c>
      <c r="C576" s="20" t="s">
        <v>706</v>
      </c>
      <c r="D576" s="169"/>
      <c r="E576" s="461">
        <v>59146.6</v>
      </c>
      <c r="F576" s="251"/>
    </row>
    <row r="577" spans="1:6">
      <c r="A577" s="494"/>
      <c r="B577" s="14">
        <v>4231</v>
      </c>
      <c r="C577" s="20" t="s">
        <v>539</v>
      </c>
      <c r="D577" s="169"/>
      <c r="E577" s="461">
        <v>59146.6</v>
      </c>
      <c r="F577" s="251"/>
    </row>
    <row r="578" spans="1:6">
      <c r="A578" s="494"/>
      <c r="B578" s="14">
        <v>426</v>
      </c>
      <c r="C578" s="20" t="s">
        <v>129</v>
      </c>
      <c r="D578" s="169"/>
      <c r="E578" s="461">
        <v>198.75</v>
      </c>
      <c r="F578" s="251"/>
    </row>
    <row r="579" spans="1:6">
      <c r="A579" s="494"/>
      <c r="B579" s="14">
        <v>4262</v>
      </c>
      <c r="C579" s="20" t="s">
        <v>752</v>
      </c>
      <c r="D579" s="169"/>
      <c r="E579" s="461">
        <v>198.75</v>
      </c>
      <c r="F579" s="251"/>
    </row>
    <row r="580" spans="1:6">
      <c r="A580" s="494"/>
      <c r="B580" s="14"/>
      <c r="C580" s="20"/>
      <c r="D580" s="169"/>
      <c r="E580" s="461"/>
      <c r="F580" s="251"/>
    </row>
    <row r="581" spans="1:6" ht="19.5" customHeight="1">
      <c r="A581" s="574" t="s">
        <v>25</v>
      </c>
      <c r="B581" s="505" t="s">
        <v>217</v>
      </c>
      <c r="C581" s="506" t="s">
        <v>251</v>
      </c>
      <c r="D581" s="429">
        <v>45000</v>
      </c>
      <c r="E581" s="429">
        <v>270.3</v>
      </c>
      <c r="F581" s="430">
        <f>E581/D581</f>
        <v>6.0066666666666671E-3</v>
      </c>
    </row>
    <row r="582" spans="1:6" ht="30" customHeight="1">
      <c r="A582" s="450" t="s">
        <v>394</v>
      </c>
      <c r="B582" s="432" t="s">
        <v>430</v>
      </c>
      <c r="C582" s="433" t="s">
        <v>402</v>
      </c>
      <c r="D582" s="434">
        <f>D581</f>
        <v>45000</v>
      </c>
      <c r="E582" s="434">
        <f>E581</f>
        <v>270.3</v>
      </c>
      <c r="F582" s="451">
        <f>E582/D582</f>
        <v>6.0066666666666671E-3</v>
      </c>
    </row>
    <row r="583" spans="1:6" ht="19.5" customHeight="1">
      <c r="A583" s="450" t="s">
        <v>598</v>
      </c>
      <c r="B583" s="432" t="s">
        <v>46</v>
      </c>
      <c r="C583" s="433" t="s">
        <v>595</v>
      </c>
      <c r="D583" s="434">
        <v>45000</v>
      </c>
      <c r="E583" s="434">
        <f>E585</f>
        <v>270.3</v>
      </c>
      <c r="F583" s="451">
        <f>E583/D583</f>
        <v>6.0066666666666671E-3</v>
      </c>
    </row>
    <row r="584" spans="1:6">
      <c r="A584" s="600"/>
      <c r="B584" s="462"/>
      <c r="C584" s="463"/>
      <c r="D584" s="464"/>
      <c r="E584" s="464"/>
      <c r="F584" s="549"/>
    </row>
    <row r="585" spans="1:6">
      <c r="A585" s="602"/>
      <c r="B585" s="462">
        <v>32</v>
      </c>
      <c r="C585" s="463" t="s">
        <v>30</v>
      </c>
      <c r="D585" s="464">
        <v>20000</v>
      </c>
      <c r="E585" s="464">
        <v>270.3</v>
      </c>
      <c r="F585" s="549">
        <f>E585/D585</f>
        <v>1.3515000000000001E-2</v>
      </c>
    </row>
    <row r="586" spans="1:6" ht="15.6" customHeight="1">
      <c r="A586" s="494">
        <v>107</v>
      </c>
      <c r="B586" s="14">
        <v>322</v>
      </c>
      <c r="C586" s="20" t="s">
        <v>32</v>
      </c>
      <c r="D586" s="461"/>
      <c r="E586" s="461">
        <v>270.3</v>
      </c>
      <c r="F586" s="617"/>
    </row>
    <row r="587" spans="1:6" ht="15.6" customHeight="1">
      <c r="A587" s="494"/>
      <c r="B587" s="14">
        <v>3225</v>
      </c>
      <c r="C587" s="20" t="s">
        <v>767</v>
      </c>
      <c r="D587" s="461"/>
      <c r="E587" s="461">
        <v>270.3</v>
      </c>
      <c r="F587" s="617"/>
    </row>
    <row r="588" spans="1:6">
      <c r="A588" s="493"/>
      <c r="B588" s="453"/>
      <c r="C588" s="454"/>
      <c r="D588" s="455"/>
      <c r="E588" s="455"/>
      <c r="F588" s="487"/>
    </row>
    <row r="589" spans="1:6">
      <c r="A589" s="494"/>
      <c r="B589" s="462">
        <v>38</v>
      </c>
      <c r="C589" s="463" t="s">
        <v>64</v>
      </c>
      <c r="D589" s="464">
        <v>25000</v>
      </c>
      <c r="E589" s="464">
        <v>0</v>
      </c>
      <c r="F589" s="499">
        <f>E589/D589</f>
        <v>0</v>
      </c>
    </row>
    <row r="590" spans="1:6">
      <c r="A590" s="494">
        <v>110</v>
      </c>
      <c r="B590" s="14">
        <v>381</v>
      </c>
      <c r="C590" s="20" t="s">
        <v>41</v>
      </c>
      <c r="D590" s="461"/>
      <c r="E590" s="461">
        <v>0</v>
      </c>
      <c r="F590" s="499"/>
    </row>
    <row r="591" spans="1:6" ht="14.25" customHeight="1">
      <c r="A591" s="573"/>
      <c r="B591" s="14"/>
      <c r="C591" s="20"/>
      <c r="D591" s="461"/>
      <c r="E591" s="461"/>
      <c r="F591" s="251"/>
    </row>
    <row r="592" spans="1:6" ht="31.5">
      <c r="A592" s="416" t="s">
        <v>23</v>
      </c>
      <c r="B592" s="417">
        <v>1008</v>
      </c>
      <c r="C592" s="418" t="s">
        <v>187</v>
      </c>
      <c r="D592" s="419">
        <f>D594+D602+D609+D617+D627+D634</f>
        <v>177000</v>
      </c>
      <c r="E592" s="419">
        <f>E594+E602+E609+E617+E627+E634</f>
        <v>79222.570000000007</v>
      </c>
      <c r="F592" s="183">
        <f>E592/D592</f>
        <v>0.44758514124293791</v>
      </c>
    </row>
    <row r="593" spans="1:6" ht="15.75">
      <c r="A593" s="516"/>
      <c r="B593" s="517"/>
      <c r="C593" s="518"/>
      <c r="D593" s="519"/>
      <c r="E593" s="458"/>
      <c r="F593" s="536"/>
    </row>
    <row r="594" spans="1:6">
      <c r="A594" s="618" t="s">
        <v>25</v>
      </c>
      <c r="B594" s="489" t="s">
        <v>102</v>
      </c>
      <c r="C594" s="490" t="s">
        <v>188</v>
      </c>
      <c r="D594" s="491">
        <v>50000</v>
      </c>
      <c r="E594" s="491">
        <v>7350</v>
      </c>
      <c r="F594" s="492">
        <f>E594/D594</f>
        <v>0.14699999999999999</v>
      </c>
    </row>
    <row r="595" spans="1:6" ht="30.75" customHeight="1">
      <c r="A595" s="619" t="s">
        <v>394</v>
      </c>
      <c r="B595" s="432" t="s">
        <v>431</v>
      </c>
      <c r="C595" s="433" t="s">
        <v>452</v>
      </c>
      <c r="D595" s="434">
        <v>50000</v>
      </c>
      <c r="E595" s="434">
        <v>7350</v>
      </c>
      <c r="F595" s="451">
        <f>E595/D595</f>
        <v>0.14699999999999999</v>
      </c>
    </row>
    <row r="596" spans="1:6" ht="21.75" customHeight="1">
      <c r="A596" s="619" t="s">
        <v>598</v>
      </c>
      <c r="B596" s="432" t="s">
        <v>46</v>
      </c>
      <c r="C596" s="433" t="s">
        <v>595</v>
      </c>
      <c r="D596" s="434">
        <v>50000</v>
      </c>
      <c r="E596" s="434">
        <v>7350</v>
      </c>
      <c r="F596" s="451">
        <f>E596/D596</f>
        <v>0.14699999999999999</v>
      </c>
    </row>
    <row r="597" spans="1:6">
      <c r="A597" s="620"/>
      <c r="B597" s="552"/>
      <c r="C597" s="581"/>
      <c r="D597" s="583"/>
      <c r="E597" s="583"/>
      <c r="F597" s="584"/>
    </row>
    <row r="598" spans="1:6">
      <c r="A598" s="602"/>
      <c r="B598" s="462">
        <v>38</v>
      </c>
      <c r="C598" s="457" t="s">
        <v>64</v>
      </c>
      <c r="D598" s="464">
        <v>50000</v>
      </c>
      <c r="E598" s="464">
        <v>7350</v>
      </c>
      <c r="F598" s="499">
        <f>E598/D598</f>
        <v>0.14699999999999999</v>
      </c>
    </row>
    <row r="599" spans="1:6">
      <c r="A599" s="494">
        <v>111</v>
      </c>
      <c r="B599" s="14">
        <v>381</v>
      </c>
      <c r="C599" s="20" t="s">
        <v>41</v>
      </c>
      <c r="D599" s="461"/>
      <c r="E599" s="461">
        <v>7350</v>
      </c>
      <c r="F599" s="251"/>
    </row>
    <row r="600" spans="1:6">
      <c r="A600" s="494"/>
      <c r="B600" s="14">
        <v>3811</v>
      </c>
      <c r="C600" s="20" t="s">
        <v>484</v>
      </c>
      <c r="D600" s="461"/>
      <c r="E600" s="461">
        <v>7350</v>
      </c>
      <c r="F600" s="251"/>
    </row>
    <row r="601" spans="1:6">
      <c r="A601" s="573"/>
      <c r="B601" s="14"/>
      <c r="C601" s="20"/>
      <c r="D601" s="496"/>
      <c r="E601" s="461"/>
      <c r="F601" s="251"/>
    </row>
    <row r="602" spans="1:6">
      <c r="A602" s="532" t="s">
        <v>25</v>
      </c>
      <c r="B602" s="489" t="s">
        <v>189</v>
      </c>
      <c r="C602" s="490" t="s">
        <v>190</v>
      </c>
      <c r="D602" s="491">
        <v>10000</v>
      </c>
      <c r="E602" s="534">
        <v>0</v>
      </c>
      <c r="F602" s="535">
        <f>E602/D602</f>
        <v>0</v>
      </c>
    </row>
    <row r="603" spans="1:6" ht="30" customHeight="1">
      <c r="A603" s="619" t="s">
        <v>394</v>
      </c>
      <c r="B603" s="432" t="s">
        <v>431</v>
      </c>
      <c r="C603" s="433" t="s">
        <v>452</v>
      </c>
      <c r="D603" s="434">
        <v>10000</v>
      </c>
      <c r="E603" s="434">
        <v>0</v>
      </c>
      <c r="F603" s="451">
        <f>E603/D603</f>
        <v>0</v>
      </c>
    </row>
    <row r="604" spans="1:6" ht="21" customHeight="1">
      <c r="A604" s="619" t="s">
        <v>598</v>
      </c>
      <c r="B604" s="432" t="s">
        <v>46</v>
      </c>
      <c r="C604" s="433" t="s">
        <v>595</v>
      </c>
      <c r="D604" s="434">
        <v>10000</v>
      </c>
      <c r="E604" s="434">
        <v>0</v>
      </c>
      <c r="F604" s="451">
        <f>E604/D604</f>
        <v>0</v>
      </c>
    </row>
    <row r="605" spans="1:6">
      <c r="A605" s="539"/>
      <c r="B605" s="469"/>
      <c r="C605" s="170"/>
      <c r="D605" s="169"/>
      <c r="E605" s="461"/>
      <c r="F605" s="251"/>
    </row>
    <row r="606" spans="1:6">
      <c r="A606" s="621"/>
      <c r="B606" s="622">
        <v>38</v>
      </c>
      <c r="C606" s="274" t="s">
        <v>64</v>
      </c>
      <c r="D606" s="623">
        <v>10000</v>
      </c>
      <c r="E606" s="623">
        <v>0</v>
      </c>
      <c r="F606" s="499">
        <f>E606/D606</f>
        <v>0</v>
      </c>
    </row>
    <row r="607" spans="1:6">
      <c r="A607" s="250">
        <v>112</v>
      </c>
      <c r="B607" s="624">
        <v>381</v>
      </c>
      <c r="C607" s="6" t="s">
        <v>41</v>
      </c>
      <c r="D607" s="273"/>
      <c r="E607" s="273">
        <v>0</v>
      </c>
      <c r="F607" s="251"/>
    </row>
    <row r="608" spans="1:6">
      <c r="A608" s="625"/>
      <c r="B608" s="6"/>
      <c r="C608" s="6"/>
      <c r="D608" s="6"/>
      <c r="E608" s="273"/>
      <c r="F608" s="251"/>
    </row>
    <row r="609" spans="1:6">
      <c r="A609" s="626" t="s">
        <v>25</v>
      </c>
      <c r="B609" s="627" t="s">
        <v>191</v>
      </c>
      <c r="C609" s="627" t="s">
        <v>192</v>
      </c>
      <c r="D609" s="628">
        <v>60000</v>
      </c>
      <c r="E609" s="628">
        <v>31975.07</v>
      </c>
      <c r="F609" s="535">
        <f>E609/D609</f>
        <v>0.53291783333333331</v>
      </c>
    </row>
    <row r="610" spans="1:6" ht="30" customHeight="1">
      <c r="A610" s="613" t="s">
        <v>406</v>
      </c>
      <c r="B610" s="629" t="s">
        <v>432</v>
      </c>
      <c r="C610" s="630" t="s">
        <v>403</v>
      </c>
      <c r="D610" s="631">
        <v>60000</v>
      </c>
      <c r="E610" s="631">
        <f>E609</f>
        <v>31975.07</v>
      </c>
      <c r="F610" s="436">
        <f>E610/D610</f>
        <v>0.53291783333333331</v>
      </c>
    </row>
    <row r="611" spans="1:6" ht="20.25" customHeight="1">
      <c r="A611" s="613" t="s">
        <v>598</v>
      </c>
      <c r="B611" s="629" t="s">
        <v>46</v>
      </c>
      <c r="C611" s="630" t="s">
        <v>595</v>
      </c>
      <c r="D611" s="631">
        <v>60000</v>
      </c>
      <c r="E611" s="631">
        <f>E610</f>
        <v>31975.07</v>
      </c>
      <c r="F611" s="436">
        <f>E611/D611</f>
        <v>0.53291783333333331</v>
      </c>
    </row>
    <row r="612" spans="1:6" s="7" customFormat="1">
      <c r="A612" s="615"/>
      <c r="B612" s="632"/>
      <c r="C612" s="633"/>
      <c r="D612" s="634"/>
      <c r="E612" s="634"/>
      <c r="F612" s="528"/>
    </row>
    <row r="613" spans="1:6">
      <c r="A613" s="621"/>
      <c r="B613" s="622">
        <v>38</v>
      </c>
      <c r="C613" s="274" t="s">
        <v>64</v>
      </c>
      <c r="D613" s="623">
        <v>60000</v>
      </c>
      <c r="E613" s="623">
        <f>E610</f>
        <v>31975.07</v>
      </c>
      <c r="F613" s="499">
        <f>E613/D613</f>
        <v>0.53291783333333331</v>
      </c>
    </row>
    <row r="614" spans="1:6">
      <c r="A614" s="250">
        <v>113</v>
      </c>
      <c r="B614" s="624">
        <v>381</v>
      </c>
      <c r="C614" s="6" t="s">
        <v>41</v>
      </c>
      <c r="D614" s="273"/>
      <c r="E614" s="273">
        <f>E610</f>
        <v>31975.07</v>
      </c>
      <c r="F614" s="251"/>
    </row>
    <row r="615" spans="1:6">
      <c r="A615" s="250"/>
      <c r="B615" s="624">
        <v>3811</v>
      </c>
      <c r="C615" s="6" t="s">
        <v>484</v>
      </c>
      <c r="D615" s="273"/>
      <c r="E615" s="273">
        <v>31975.07</v>
      </c>
      <c r="F615" s="251"/>
    </row>
    <row r="616" spans="1:6">
      <c r="A616" s="625"/>
      <c r="B616" s="6"/>
      <c r="C616" s="6"/>
      <c r="D616" s="6"/>
      <c r="E616" s="273"/>
      <c r="F616" s="251"/>
    </row>
    <row r="617" spans="1:6">
      <c r="A617" s="626" t="s">
        <v>25</v>
      </c>
      <c r="B617" s="627" t="s">
        <v>193</v>
      </c>
      <c r="C617" s="627" t="s">
        <v>194</v>
      </c>
      <c r="D617" s="628">
        <v>40000</v>
      </c>
      <c r="E617" s="628">
        <v>37897.5</v>
      </c>
      <c r="F617" s="535">
        <f>E617/D617</f>
        <v>0.94743750000000004</v>
      </c>
    </row>
    <row r="618" spans="1:6" ht="30.75" customHeight="1">
      <c r="A618" s="619" t="s">
        <v>394</v>
      </c>
      <c r="B618" s="432" t="s">
        <v>431</v>
      </c>
      <c r="C618" s="433" t="s">
        <v>452</v>
      </c>
      <c r="D618" s="434">
        <v>40000</v>
      </c>
      <c r="E618" s="434">
        <v>37897.5</v>
      </c>
      <c r="F618" s="451">
        <f>E618/D618</f>
        <v>0.94743750000000004</v>
      </c>
    </row>
    <row r="619" spans="1:6" ht="21" customHeight="1">
      <c r="A619" s="619" t="s">
        <v>598</v>
      </c>
      <c r="B619" s="432" t="s">
        <v>46</v>
      </c>
      <c r="C619" s="433" t="s">
        <v>595</v>
      </c>
      <c r="D619" s="434">
        <v>40000</v>
      </c>
      <c r="E619" s="434">
        <v>37897.5</v>
      </c>
      <c r="F619" s="451">
        <f>E619/D619</f>
        <v>0.94743750000000004</v>
      </c>
    </row>
    <row r="620" spans="1:6">
      <c r="A620" s="625"/>
      <c r="B620" s="6"/>
      <c r="C620" s="6"/>
      <c r="D620" s="273"/>
      <c r="E620" s="273"/>
      <c r="F620" s="251"/>
    </row>
    <row r="621" spans="1:6">
      <c r="A621" s="635"/>
      <c r="B621" s="622">
        <v>38</v>
      </c>
      <c r="C621" s="274" t="s">
        <v>64</v>
      </c>
      <c r="D621" s="623">
        <v>40000</v>
      </c>
      <c r="E621" s="623">
        <v>37897.5</v>
      </c>
      <c r="F621" s="499">
        <f>E621/D621</f>
        <v>0.94743750000000004</v>
      </c>
    </row>
    <row r="622" spans="1:6">
      <c r="A622" s="250">
        <v>114</v>
      </c>
      <c r="B622" s="624">
        <v>381</v>
      </c>
      <c r="C622" s="6" t="s">
        <v>41</v>
      </c>
      <c r="D622" s="273"/>
      <c r="E622" s="273">
        <v>5500</v>
      </c>
      <c r="F622" s="251"/>
    </row>
    <row r="623" spans="1:6">
      <c r="A623" s="250"/>
      <c r="B623" s="624">
        <v>3811</v>
      </c>
      <c r="C623" s="6" t="s">
        <v>41</v>
      </c>
      <c r="D623" s="273"/>
      <c r="E623" s="273">
        <v>5500</v>
      </c>
      <c r="F623" s="251"/>
    </row>
    <row r="624" spans="1:6">
      <c r="A624" s="250"/>
      <c r="B624" s="624">
        <v>382</v>
      </c>
      <c r="C624" s="6" t="s">
        <v>42</v>
      </c>
      <c r="D624" s="273"/>
      <c r="E624" s="273">
        <v>32397.5</v>
      </c>
      <c r="F624" s="251"/>
    </row>
    <row r="625" spans="1:6">
      <c r="A625" s="250"/>
      <c r="B625" s="624">
        <v>3821</v>
      </c>
      <c r="C625" s="6" t="s">
        <v>755</v>
      </c>
      <c r="D625" s="273"/>
      <c r="E625" s="273">
        <v>32397.5</v>
      </c>
      <c r="F625" s="251"/>
    </row>
    <row r="626" spans="1:6">
      <c r="A626" s="250"/>
      <c r="B626" s="624"/>
      <c r="C626" s="6"/>
      <c r="D626" s="273"/>
      <c r="E626" s="273"/>
      <c r="F626" s="251"/>
    </row>
    <row r="627" spans="1:6">
      <c r="A627" s="626" t="s">
        <v>25</v>
      </c>
      <c r="B627" s="636" t="s">
        <v>224</v>
      </c>
      <c r="C627" s="627" t="s">
        <v>220</v>
      </c>
      <c r="D627" s="628">
        <v>7000</v>
      </c>
      <c r="E627" s="628">
        <v>0</v>
      </c>
      <c r="F627" s="535">
        <f>E627/D627</f>
        <v>0</v>
      </c>
    </row>
    <row r="628" spans="1:6" ht="33" customHeight="1">
      <c r="A628" s="619" t="s">
        <v>394</v>
      </c>
      <c r="B628" s="432" t="s">
        <v>431</v>
      </c>
      <c r="C628" s="433" t="s">
        <v>452</v>
      </c>
      <c r="D628" s="434">
        <v>7000</v>
      </c>
      <c r="E628" s="434">
        <v>0</v>
      </c>
      <c r="F628" s="451">
        <f>E628/D628</f>
        <v>0</v>
      </c>
    </row>
    <row r="629" spans="1:6" ht="23.25" customHeight="1">
      <c r="A629" s="619" t="s">
        <v>598</v>
      </c>
      <c r="B629" s="432" t="s">
        <v>46</v>
      </c>
      <c r="C629" s="433" t="s">
        <v>595</v>
      </c>
      <c r="D629" s="434">
        <v>7000</v>
      </c>
      <c r="E629" s="434">
        <v>0</v>
      </c>
      <c r="F629" s="451">
        <f>E629/D629</f>
        <v>0</v>
      </c>
    </row>
    <row r="630" spans="1:6">
      <c r="A630" s="625"/>
      <c r="B630" s="624"/>
      <c r="C630" s="6"/>
      <c r="D630" s="273"/>
      <c r="E630" s="273"/>
      <c r="F630" s="251"/>
    </row>
    <row r="631" spans="1:6">
      <c r="A631" s="635"/>
      <c r="B631" s="622">
        <v>38</v>
      </c>
      <c r="C631" s="274" t="s">
        <v>64</v>
      </c>
      <c r="D631" s="623">
        <v>7000</v>
      </c>
      <c r="E631" s="623">
        <v>0</v>
      </c>
      <c r="F631" s="499">
        <f>E631/D631</f>
        <v>0</v>
      </c>
    </row>
    <row r="632" spans="1:6">
      <c r="A632" s="250">
        <v>117</v>
      </c>
      <c r="B632" s="624">
        <v>381</v>
      </c>
      <c r="C632" s="6" t="s">
        <v>41</v>
      </c>
      <c r="D632" s="273"/>
      <c r="E632" s="273">
        <v>0</v>
      </c>
      <c r="F632" s="251"/>
    </row>
    <row r="633" spans="1:6">
      <c r="A633" s="625"/>
      <c r="B633" s="624"/>
      <c r="C633" s="6"/>
      <c r="D633" s="273"/>
      <c r="E633" s="273"/>
      <c r="F633" s="251"/>
    </row>
    <row r="634" spans="1:6">
      <c r="A634" s="637" t="s">
        <v>25</v>
      </c>
      <c r="B634" s="638" t="s">
        <v>340</v>
      </c>
      <c r="C634" s="506" t="s">
        <v>301</v>
      </c>
      <c r="D634" s="639">
        <v>10000</v>
      </c>
      <c r="E634" s="639">
        <v>2000</v>
      </c>
      <c r="F634" s="430">
        <f>E634/D634</f>
        <v>0.2</v>
      </c>
    </row>
    <row r="635" spans="1:6" ht="30.75" customHeight="1">
      <c r="A635" s="613" t="s">
        <v>406</v>
      </c>
      <c r="B635" s="629" t="s">
        <v>433</v>
      </c>
      <c r="C635" s="630" t="s">
        <v>404</v>
      </c>
      <c r="D635" s="631">
        <v>10000</v>
      </c>
      <c r="E635" s="631">
        <v>2000</v>
      </c>
      <c r="F635" s="436">
        <f>E635/D635</f>
        <v>0.2</v>
      </c>
    </row>
    <row r="636" spans="1:6" ht="18" customHeight="1">
      <c r="A636" s="613" t="s">
        <v>598</v>
      </c>
      <c r="B636" s="629" t="s">
        <v>46</v>
      </c>
      <c r="C636" s="630" t="s">
        <v>595</v>
      </c>
      <c r="D636" s="631">
        <v>10000</v>
      </c>
      <c r="E636" s="631">
        <v>2000</v>
      </c>
      <c r="F636" s="436">
        <f>E636/D636</f>
        <v>0.2</v>
      </c>
    </row>
    <row r="637" spans="1:6" s="7" customFormat="1" ht="13.5" customHeight="1">
      <c r="A637" s="615"/>
      <c r="B637" s="632"/>
      <c r="C637" s="633"/>
      <c r="D637" s="634"/>
      <c r="E637" s="634"/>
      <c r="F637" s="528"/>
    </row>
    <row r="638" spans="1:6">
      <c r="A638" s="635"/>
      <c r="B638" s="622">
        <v>38</v>
      </c>
      <c r="C638" s="274" t="s">
        <v>64</v>
      </c>
      <c r="D638" s="623">
        <v>10000</v>
      </c>
      <c r="E638" s="623">
        <v>2000</v>
      </c>
      <c r="F638" s="499">
        <f>E638/D638</f>
        <v>0.2</v>
      </c>
    </row>
    <row r="639" spans="1:6">
      <c r="A639" s="250">
        <v>118</v>
      </c>
      <c r="B639" s="624">
        <v>381</v>
      </c>
      <c r="C639" s="6" t="s">
        <v>41</v>
      </c>
      <c r="D639" s="273"/>
      <c r="E639" s="273">
        <v>2000</v>
      </c>
      <c r="F639" s="251"/>
    </row>
    <row r="640" spans="1:6">
      <c r="A640" s="250"/>
      <c r="B640" s="624">
        <v>3811</v>
      </c>
      <c r="C640" s="6" t="s">
        <v>484</v>
      </c>
      <c r="D640" s="273"/>
      <c r="E640" s="273">
        <v>2000</v>
      </c>
      <c r="F640" s="251"/>
    </row>
    <row r="641" spans="1:6" ht="17.25" customHeight="1">
      <c r="A641" s="640"/>
      <c r="F641" s="487"/>
    </row>
    <row r="642" spans="1:6" ht="36" customHeight="1">
      <c r="A642" s="416" t="s">
        <v>23</v>
      </c>
      <c r="B642" s="417">
        <v>1009</v>
      </c>
      <c r="C642" s="418" t="s">
        <v>590</v>
      </c>
      <c r="D642" s="419">
        <f>D644+D651+D658+D665</f>
        <v>299000</v>
      </c>
      <c r="E642" s="419">
        <v>0</v>
      </c>
      <c r="F642" s="183">
        <f>E642/D642</f>
        <v>0</v>
      </c>
    </row>
    <row r="643" spans="1:6">
      <c r="A643" s="640"/>
      <c r="F643" s="487"/>
    </row>
    <row r="644" spans="1:6" ht="26.25">
      <c r="A644" s="641" t="s">
        <v>25</v>
      </c>
      <c r="B644" s="642" t="s">
        <v>106</v>
      </c>
      <c r="C644" s="506" t="s">
        <v>586</v>
      </c>
      <c r="D644" s="639">
        <v>59000</v>
      </c>
      <c r="E644" s="639">
        <v>0</v>
      </c>
      <c r="F644" s="430">
        <f>E644/D644</f>
        <v>0</v>
      </c>
    </row>
    <row r="645" spans="1:6" ht="30" customHeight="1">
      <c r="A645" s="619" t="s">
        <v>406</v>
      </c>
      <c r="B645" s="629" t="s">
        <v>434</v>
      </c>
      <c r="C645" s="510" t="s">
        <v>405</v>
      </c>
      <c r="D645" s="631">
        <v>59000</v>
      </c>
      <c r="E645" s="631">
        <v>0</v>
      </c>
      <c r="F645" s="436">
        <f>E645/D645</f>
        <v>0</v>
      </c>
    </row>
    <row r="646" spans="1:6" ht="20.25" customHeight="1">
      <c r="A646" s="619" t="s">
        <v>598</v>
      </c>
      <c r="B646" s="629" t="s">
        <v>46</v>
      </c>
      <c r="C646" s="510" t="s">
        <v>595</v>
      </c>
      <c r="D646" s="631">
        <v>59000</v>
      </c>
      <c r="E646" s="631">
        <v>0</v>
      </c>
      <c r="F646" s="436">
        <f>E646/D646</f>
        <v>0</v>
      </c>
    </row>
    <row r="647" spans="1:6">
      <c r="A647" s="640"/>
      <c r="D647" s="643"/>
      <c r="E647" s="643"/>
      <c r="F647" s="487"/>
    </row>
    <row r="648" spans="1:6">
      <c r="A648" s="644"/>
      <c r="B648" s="622">
        <v>38</v>
      </c>
      <c r="C648" s="274" t="s">
        <v>40</v>
      </c>
      <c r="D648" s="623">
        <v>59000</v>
      </c>
      <c r="E648" s="623">
        <v>0</v>
      </c>
      <c r="F648" s="499">
        <f>E648/D648</f>
        <v>0</v>
      </c>
    </row>
    <row r="649" spans="1:6">
      <c r="A649" s="250">
        <v>119</v>
      </c>
      <c r="B649" s="645">
        <v>382</v>
      </c>
      <c r="C649" s="20" t="s">
        <v>42</v>
      </c>
      <c r="D649" s="273"/>
      <c r="E649" s="273">
        <v>0</v>
      </c>
      <c r="F649" s="251"/>
    </row>
    <row r="650" spans="1:6">
      <c r="A650" s="646"/>
      <c r="B650" s="6"/>
      <c r="C650" s="6"/>
      <c r="D650" s="273"/>
      <c r="E650" s="273"/>
      <c r="F650" s="251"/>
    </row>
    <row r="651" spans="1:6" ht="26.25">
      <c r="A651" s="641" t="s">
        <v>25</v>
      </c>
      <c r="B651" s="642" t="s">
        <v>107</v>
      </c>
      <c r="C651" s="506" t="s">
        <v>585</v>
      </c>
      <c r="D651" s="639">
        <v>70000</v>
      </c>
      <c r="E651" s="639">
        <v>0</v>
      </c>
      <c r="F651" s="430">
        <f>E651/D651</f>
        <v>0</v>
      </c>
    </row>
    <row r="652" spans="1:6" ht="29.25" customHeight="1">
      <c r="A652" s="619" t="s">
        <v>406</v>
      </c>
      <c r="B652" s="629" t="s">
        <v>434</v>
      </c>
      <c r="C652" s="510" t="s">
        <v>405</v>
      </c>
      <c r="D652" s="631">
        <v>70000</v>
      </c>
      <c r="E652" s="631">
        <v>0</v>
      </c>
      <c r="F652" s="436">
        <f>E652/D652</f>
        <v>0</v>
      </c>
    </row>
    <row r="653" spans="1:6" ht="18.75" customHeight="1">
      <c r="A653" s="619" t="s">
        <v>598</v>
      </c>
      <c r="B653" s="629" t="s">
        <v>46</v>
      </c>
      <c r="C653" s="510" t="s">
        <v>595</v>
      </c>
      <c r="D653" s="631">
        <v>70000</v>
      </c>
      <c r="E653" s="631">
        <v>0</v>
      </c>
      <c r="F653" s="436">
        <f>E653/D653</f>
        <v>0</v>
      </c>
    </row>
    <row r="654" spans="1:6">
      <c r="A654" s="646"/>
      <c r="B654" s="6"/>
      <c r="C654" s="6"/>
      <c r="D654" s="273"/>
      <c r="E654" s="273"/>
      <c r="F654" s="251"/>
    </row>
    <row r="655" spans="1:6">
      <c r="A655" s="621"/>
      <c r="B655" s="622">
        <v>38</v>
      </c>
      <c r="C655" s="647" t="s">
        <v>40</v>
      </c>
      <c r="D655" s="648">
        <v>70000</v>
      </c>
      <c r="E655" s="648">
        <v>0</v>
      </c>
      <c r="F655" s="649">
        <f>E655/D655</f>
        <v>0</v>
      </c>
    </row>
    <row r="656" spans="1:6">
      <c r="A656" s="250">
        <v>120</v>
      </c>
      <c r="B656" s="624">
        <v>382</v>
      </c>
      <c r="C656" s="6" t="s">
        <v>42</v>
      </c>
      <c r="D656" s="273"/>
      <c r="E656" s="273">
        <v>0</v>
      </c>
      <c r="F656" s="251"/>
    </row>
    <row r="657" spans="1:6" ht="12.75" customHeight="1">
      <c r="A657" s="646"/>
      <c r="B657" s="6"/>
      <c r="C657" s="6"/>
      <c r="D657" s="273"/>
      <c r="E657" s="273"/>
      <c r="F657" s="251"/>
    </row>
    <row r="658" spans="1:6" ht="33" customHeight="1">
      <c r="A658" s="641" t="s">
        <v>25</v>
      </c>
      <c r="B658" s="642" t="s">
        <v>109</v>
      </c>
      <c r="C658" s="506" t="s">
        <v>584</v>
      </c>
      <c r="D658" s="639">
        <v>145000</v>
      </c>
      <c r="E658" s="639">
        <v>0</v>
      </c>
      <c r="F658" s="430">
        <f>E658/D658</f>
        <v>0</v>
      </c>
    </row>
    <row r="659" spans="1:6" ht="32.25" customHeight="1">
      <c r="A659" s="619" t="s">
        <v>406</v>
      </c>
      <c r="B659" s="629" t="s">
        <v>434</v>
      </c>
      <c r="C659" s="510" t="s">
        <v>405</v>
      </c>
      <c r="D659" s="631">
        <v>145000</v>
      </c>
      <c r="E659" s="631">
        <v>0</v>
      </c>
      <c r="F659" s="436">
        <f>E659/D659</f>
        <v>0</v>
      </c>
    </row>
    <row r="660" spans="1:6" ht="21" customHeight="1">
      <c r="A660" s="619" t="s">
        <v>598</v>
      </c>
      <c r="B660" s="629" t="s">
        <v>46</v>
      </c>
      <c r="C660" s="510" t="s">
        <v>595</v>
      </c>
      <c r="D660" s="631">
        <v>145000</v>
      </c>
      <c r="E660" s="631">
        <v>0</v>
      </c>
      <c r="F660" s="436">
        <f>E660/D660</f>
        <v>0</v>
      </c>
    </row>
    <row r="661" spans="1:6">
      <c r="A661" s="646"/>
      <c r="B661" s="6"/>
      <c r="C661" s="6"/>
      <c r="D661" s="273"/>
      <c r="E661" s="273"/>
      <c r="F661" s="251"/>
    </row>
    <row r="662" spans="1:6">
      <c r="A662" s="644"/>
      <c r="B662" s="622">
        <v>38</v>
      </c>
      <c r="C662" s="274" t="s">
        <v>40</v>
      </c>
      <c r="D662" s="623">
        <v>145000</v>
      </c>
      <c r="E662" s="623">
        <v>0</v>
      </c>
      <c r="F662" s="499">
        <f>E662/D662</f>
        <v>0</v>
      </c>
    </row>
    <row r="663" spans="1:6">
      <c r="A663" s="250">
        <v>121</v>
      </c>
      <c r="B663" s="624">
        <v>382</v>
      </c>
      <c r="C663" s="6" t="s">
        <v>42</v>
      </c>
      <c r="D663" s="273"/>
      <c r="E663" s="273">
        <v>0</v>
      </c>
      <c r="F663" s="251"/>
    </row>
    <row r="664" spans="1:6">
      <c r="A664" s="646"/>
      <c r="B664" s="6"/>
      <c r="C664" s="6"/>
      <c r="D664" s="273"/>
      <c r="E664" s="273"/>
      <c r="F664" s="251"/>
    </row>
    <row r="665" spans="1:6" ht="26.25">
      <c r="A665" s="641" t="s">
        <v>25</v>
      </c>
      <c r="B665" s="642" t="s">
        <v>111</v>
      </c>
      <c r="C665" s="650" t="s">
        <v>587</v>
      </c>
      <c r="D665" s="639">
        <v>25000</v>
      </c>
      <c r="E665" s="639">
        <v>0</v>
      </c>
      <c r="F665" s="430">
        <f>E665/D665</f>
        <v>0</v>
      </c>
    </row>
    <row r="666" spans="1:6" ht="33.75" customHeight="1">
      <c r="A666" s="619" t="s">
        <v>406</v>
      </c>
      <c r="B666" s="629" t="s">
        <v>434</v>
      </c>
      <c r="C666" s="510" t="s">
        <v>405</v>
      </c>
      <c r="D666" s="631">
        <v>25000</v>
      </c>
      <c r="E666" s="631">
        <v>0</v>
      </c>
      <c r="F666" s="436">
        <f>E666/D666</f>
        <v>0</v>
      </c>
    </row>
    <row r="667" spans="1:6" ht="22.5" customHeight="1">
      <c r="A667" s="619" t="s">
        <v>598</v>
      </c>
      <c r="B667" s="629" t="s">
        <v>46</v>
      </c>
      <c r="C667" s="510" t="s">
        <v>595</v>
      </c>
      <c r="D667" s="631">
        <v>25000</v>
      </c>
      <c r="E667" s="631">
        <v>0</v>
      </c>
      <c r="F667" s="436">
        <f>E667/D667</f>
        <v>0</v>
      </c>
    </row>
    <row r="668" spans="1:6">
      <c r="A668" s="646"/>
      <c r="B668" s="6"/>
      <c r="C668" s="6"/>
      <c r="D668" s="273"/>
      <c r="E668" s="273"/>
      <c r="F668" s="251"/>
    </row>
    <row r="669" spans="1:6">
      <c r="A669" s="646"/>
      <c r="B669" s="622">
        <v>38</v>
      </c>
      <c r="C669" s="274" t="s">
        <v>40</v>
      </c>
      <c r="D669" s="623">
        <v>25000</v>
      </c>
      <c r="E669" s="623">
        <v>0</v>
      </c>
      <c r="F669" s="499">
        <f>E669/D669</f>
        <v>0</v>
      </c>
    </row>
    <row r="670" spans="1:6">
      <c r="A670" s="250">
        <v>122</v>
      </c>
      <c r="B670" s="624">
        <v>382</v>
      </c>
      <c r="C670" s="6" t="s">
        <v>42</v>
      </c>
      <c r="D670" s="273"/>
      <c r="E670" s="273"/>
      <c r="F670" s="251"/>
    </row>
    <row r="671" spans="1:6" ht="15.75" thickBot="1">
      <c r="A671" s="651"/>
      <c r="B671" s="652"/>
      <c r="C671" s="652"/>
      <c r="D671" s="653"/>
      <c r="E671" s="653"/>
      <c r="F671" s="654"/>
    </row>
    <row r="672" spans="1:6">
      <c r="A672" s="6"/>
      <c r="B672" s="6"/>
      <c r="C672" s="6"/>
      <c r="D672" s="273"/>
      <c r="E672" s="273"/>
      <c r="F672" s="273"/>
    </row>
    <row r="673" spans="1:6">
      <c r="A673" s="6"/>
      <c r="B673" s="6"/>
      <c r="C673" s="6"/>
      <c r="D673" s="273"/>
      <c r="E673" s="273"/>
      <c r="F673" s="273"/>
    </row>
    <row r="674" spans="1:6">
      <c r="A674" s="6"/>
      <c r="B674" s="6"/>
      <c r="C674" s="6"/>
      <c r="D674" s="273"/>
      <c r="E674" s="273"/>
      <c r="F674" s="273"/>
    </row>
    <row r="675" spans="1:6">
      <c r="A675" s="6"/>
      <c r="B675" s="6"/>
      <c r="C675" s="6"/>
      <c r="D675" s="273"/>
      <c r="E675" s="273"/>
      <c r="F675" s="273"/>
    </row>
    <row r="676" spans="1:6">
      <c r="A676" s="6"/>
      <c r="B676" s="6"/>
      <c r="C676" s="6"/>
      <c r="D676" s="273"/>
      <c r="E676" s="273"/>
      <c r="F676" s="273"/>
    </row>
    <row r="677" spans="1:6">
      <c r="A677" s="6"/>
      <c r="B677" s="6"/>
      <c r="C677" s="6"/>
      <c r="D677" s="273"/>
      <c r="E677" s="273"/>
      <c r="F677" s="273"/>
    </row>
    <row r="678" spans="1:6">
      <c r="A678" s="6"/>
      <c r="B678" s="6"/>
      <c r="C678" s="6"/>
      <c r="D678" s="273"/>
      <c r="E678" s="273"/>
      <c r="F678" s="273"/>
    </row>
    <row r="679" spans="1:6">
      <c r="A679" s="6"/>
      <c r="B679" s="6"/>
      <c r="C679" s="6"/>
      <c r="D679" s="273"/>
      <c r="E679" s="273"/>
      <c r="F679" s="273"/>
    </row>
    <row r="680" spans="1:6">
      <c r="A680" s="6"/>
      <c r="B680" s="6"/>
      <c r="C680" s="6"/>
      <c r="D680" s="273"/>
      <c r="E680" s="273"/>
      <c r="F680" s="273"/>
    </row>
    <row r="681" spans="1:6">
      <c r="A681" s="6"/>
      <c r="B681" s="6"/>
      <c r="C681" s="6"/>
      <c r="D681" s="273"/>
      <c r="E681" s="273"/>
      <c r="F681" s="273"/>
    </row>
  </sheetData>
  <mergeCells count="4">
    <mergeCell ref="A2:E2"/>
    <mergeCell ref="A4:E4"/>
    <mergeCell ref="A5:E5"/>
    <mergeCell ref="A6:F7"/>
  </mergeCells>
  <pageMargins left="0.43307086614173229" right="0" top="0.74803149606299213" bottom="0.74803149606299213" header="0.31496062992125984" footer="0.31496062992125984"/>
  <pageSetup paperSize="9" scale="6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69"/>
  <sheetViews>
    <sheetView topLeftCell="A338" zoomScale="85" zoomScaleNormal="85" workbookViewId="0">
      <selection activeCell="G292" sqref="G292"/>
    </sheetView>
  </sheetViews>
  <sheetFormatPr defaultRowHeight="18.75"/>
  <cols>
    <col min="1" max="1" width="24.140625" style="35" customWidth="1"/>
    <col min="2" max="2" width="14.140625" style="35" customWidth="1"/>
    <col min="3" max="3" width="53.28515625" style="35" customWidth="1"/>
    <col min="4" max="4" width="21" style="35" customWidth="1"/>
    <col min="5" max="5" width="18.42578125" style="29" customWidth="1"/>
    <col min="6" max="6" width="14.28515625" style="35" customWidth="1"/>
    <col min="7" max="7" width="14.28515625" style="36" bestFit="1" customWidth="1"/>
    <col min="8" max="8" width="10.140625" bestFit="1" customWidth="1"/>
  </cols>
  <sheetData>
    <row r="1" spans="1:8" ht="19.5" thickBot="1"/>
    <row r="2" spans="1:8" ht="52.9" customHeight="1">
      <c r="A2" s="37" t="s">
        <v>453</v>
      </c>
      <c r="B2" s="38" t="s">
        <v>0</v>
      </c>
      <c r="C2" s="38" t="s">
        <v>20</v>
      </c>
      <c r="D2" s="39" t="s">
        <v>667</v>
      </c>
      <c r="E2" s="39" t="s">
        <v>826</v>
      </c>
      <c r="F2" s="40" t="s">
        <v>549</v>
      </c>
    </row>
    <row r="3" spans="1:8" ht="17.45" customHeight="1">
      <c r="A3" s="102" t="s">
        <v>542</v>
      </c>
      <c r="B3" s="655" t="s">
        <v>543</v>
      </c>
      <c r="C3" s="655" t="s">
        <v>544</v>
      </c>
      <c r="D3" s="995" t="s">
        <v>545</v>
      </c>
      <c r="E3" s="995" t="s">
        <v>546</v>
      </c>
      <c r="F3" s="104" t="s">
        <v>547</v>
      </c>
    </row>
    <row r="4" spans="1:8">
      <c r="A4" s="41"/>
      <c r="B4" s="656"/>
      <c r="D4" s="657"/>
      <c r="E4" s="658"/>
      <c r="F4" s="42"/>
    </row>
    <row r="5" spans="1:8" ht="34.5" customHeight="1">
      <c r="A5" s="43"/>
      <c r="B5" s="659"/>
      <c r="C5" s="660" t="s">
        <v>302</v>
      </c>
      <c r="D5" s="661">
        <f>D6+D182</f>
        <v>2916000</v>
      </c>
      <c r="E5" s="661">
        <f>E6+E182</f>
        <v>797378.84</v>
      </c>
      <c r="F5" s="165">
        <f>E5/D5</f>
        <v>0.27344953360768176</v>
      </c>
      <c r="G5" s="44"/>
      <c r="H5" s="2"/>
    </row>
    <row r="6" spans="1:8" ht="27" customHeight="1">
      <c r="A6" s="45" t="s">
        <v>21</v>
      </c>
      <c r="B6" s="662" t="s">
        <v>103</v>
      </c>
      <c r="C6" s="663" t="s">
        <v>104</v>
      </c>
      <c r="D6" s="996">
        <f>D8+D94+D152</f>
        <v>2181000</v>
      </c>
      <c r="E6" s="996">
        <f>E8+E94+E152</f>
        <v>687193.62</v>
      </c>
      <c r="F6" s="157">
        <f>E6/D6</f>
        <v>0.31508189821182941</v>
      </c>
    </row>
    <row r="7" spans="1:8">
      <c r="A7" s="41"/>
      <c r="B7" s="997"/>
      <c r="C7" s="29"/>
      <c r="D7" s="664"/>
      <c r="E7" s="658"/>
      <c r="F7" s="113"/>
    </row>
    <row r="8" spans="1:8" ht="26.45" customHeight="1">
      <c r="A8" s="46" t="s">
        <v>23</v>
      </c>
      <c r="B8" s="998">
        <v>1010</v>
      </c>
      <c r="C8" s="999" t="s">
        <v>105</v>
      </c>
      <c r="D8" s="1000">
        <f>D10+D21+D31+D39+D47+D55+D62+D71+D78+D86</f>
        <v>1375000</v>
      </c>
      <c r="E8" s="1000">
        <f>E10+E21+E31+E39+E47+E55+E62+E71+E78+E86</f>
        <v>447526.89</v>
      </c>
      <c r="F8" s="114">
        <f>E8/D8</f>
        <v>0.32547410181818182</v>
      </c>
      <c r="G8" s="47"/>
    </row>
    <row r="9" spans="1:8">
      <c r="A9" s="41"/>
      <c r="B9" s="997"/>
      <c r="C9" s="29"/>
      <c r="D9" s="664"/>
      <c r="E9" s="1001"/>
      <c r="F9" s="115"/>
    </row>
    <row r="10" spans="1:8" ht="21" customHeight="1">
      <c r="A10" s="107" t="s">
        <v>25</v>
      </c>
      <c r="B10" s="1002" t="s">
        <v>114</v>
      </c>
      <c r="C10" s="1003" t="s">
        <v>261</v>
      </c>
      <c r="D10" s="1004">
        <f>D15</f>
        <v>400000</v>
      </c>
      <c r="E10" s="1004">
        <v>220623.94</v>
      </c>
      <c r="F10" s="116">
        <f>E10/D10</f>
        <v>0.55155984999999996</v>
      </c>
      <c r="G10" s="47"/>
    </row>
    <row r="11" spans="1:8" ht="33" customHeight="1">
      <c r="A11" s="48" t="s">
        <v>406</v>
      </c>
      <c r="B11" s="1005" t="s">
        <v>435</v>
      </c>
      <c r="C11" s="1006" t="s">
        <v>407</v>
      </c>
      <c r="D11" s="1007">
        <f>D10</f>
        <v>400000</v>
      </c>
      <c r="E11" s="1007">
        <f>E10</f>
        <v>220623.94</v>
      </c>
      <c r="F11" s="117">
        <f>E11/D11</f>
        <v>0.55155984999999996</v>
      </c>
      <c r="G11" s="47"/>
    </row>
    <row r="12" spans="1:8" ht="19.5" customHeight="1">
      <c r="A12" s="48" t="s">
        <v>594</v>
      </c>
      <c r="B12" s="1005" t="s">
        <v>46</v>
      </c>
      <c r="C12" s="1006" t="s">
        <v>595</v>
      </c>
      <c r="D12" s="1007">
        <v>40000</v>
      </c>
      <c r="E12" s="1007">
        <v>0</v>
      </c>
      <c r="F12" s="117">
        <f>E12/D12</f>
        <v>0</v>
      </c>
      <c r="G12" s="47"/>
    </row>
    <row r="13" spans="1:8" ht="18.75" customHeight="1">
      <c r="A13" s="48"/>
      <c r="B13" s="1005" t="s">
        <v>446</v>
      </c>
      <c r="C13" s="1006" t="s">
        <v>602</v>
      </c>
      <c r="D13" s="1007">
        <v>360000</v>
      </c>
      <c r="E13" s="1007">
        <f>E11</f>
        <v>220623.94</v>
      </c>
      <c r="F13" s="117">
        <f>E13/D13</f>
        <v>0.61284427777777783</v>
      </c>
      <c r="G13" s="47"/>
    </row>
    <row r="14" spans="1:8">
      <c r="A14" s="49"/>
      <c r="B14" s="997"/>
      <c r="C14" s="29"/>
      <c r="D14" s="664"/>
      <c r="E14" s="1008"/>
      <c r="F14" s="115"/>
      <c r="G14" s="47"/>
    </row>
    <row r="15" spans="1:8">
      <c r="A15" s="49"/>
      <c r="B15" s="1009">
        <v>32</v>
      </c>
      <c r="C15" s="1010" t="s">
        <v>30</v>
      </c>
      <c r="D15" s="664">
        <v>400000</v>
      </c>
      <c r="E15" s="664">
        <f>E11</f>
        <v>220623.94</v>
      </c>
      <c r="F15" s="115">
        <f>E15/D15</f>
        <v>0.55155984999999996</v>
      </c>
      <c r="G15" s="47"/>
    </row>
    <row r="16" spans="1:8">
      <c r="A16" s="105"/>
      <c r="B16" s="1011">
        <v>322</v>
      </c>
      <c r="C16" s="1012" t="s">
        <v>32</v>
      </c>
      <c r="D16" s="169"/>
      <c r="E16" s="169">
        <v>177721.44</v>
      </c>
      <c r="F16" s="118"/>
      <c r="G16" s="47"/>
    </row>
    <row r="17" spans="1:7">
      <c r="A17" s="105"/>
      <c r="B17" s="1011">
        <v>3223</v>
      </c>
      <c r="C17" s="1012" t="s">
        <v>469</v>
      </c>
      <c r="D17" s="169"/>
      <c r="E17" s="169">
        <v>177721.44</v>
      </c>
      <c r="F17" s="118"/>
      <c r="G17" s="47"/>
    </row>
    <row r="18" spans="1:7">
      <c r="A18" s="105"/>
      <c r="B18" s="1011">
        <v>323</v>
      </c>
      <c r="C18" s="1012" t="s">
        <v>33</v>
      </c>
      <c r="D18" s="169"/>
      <c r="E18" s="169">
        <v>42902.5</v>
      </c>
      <c r="F18" s="118"/>
      <c r="G18" s="47"/>
    </row>
    <row r="19" spans="1:7">
      <c r="A19" s="105"/>
      <c r="B19" s="1011">
        <v>3232</v>
      </c>
      <c r="C19" s="1012" t="s">
        <v>768</v>
      </c>
      <c r="D19" s="169"/>
      <c r="E19" s="169">
        <v>42902.5</v>
      </c>
      <c r="F19" s="118"/>
      <c r="G19" s="47"/>
    </row>
    <row r="20" spans="1:7">
      <c r="A20" s="106"/>
      <c r="B20" s="624"/>
      <c r="C20" s="6"/>
      <c r="D20" s="169"/>
      <c r="E20" s="461"/>
      <c r="F20" s="118"/>
    </row>
    <row r="21" spans="1:7" ht="23.45" customHeight="1">
      <c r="A21" s="108" t="s">
        <v>25</v>
      </c>
      <c r="B21" s="1002" t="s">
        <v>283</v>
      </c>
      <c r="C21" s="1013" t="s">
        <v>108</v>
      </c>
      <c r="D21" s="1004">
        <f>D27</f>
        <v>530000</v>
      </c>
      <c r="E21" s="1004">
        <v>60893.760000000002</v>
      </c>
      <c r="F21" s="116">
        <f>E21/D21</f>
        <v>0.11489388679245284</v>
      </c>
    </row>
    <row r="22" spans="1:7" ht="33" customHeight="1">
      <c r="A22" s="51" t="s">
        <v>406</v>
      </c>
      <c r="B22" s="1005" t="s">
        <v>436</v>
      </c>
      <c r="C22" s="665" t="s">
        <v>408</v>
      </c>
      <c r="D22" s="1007">
        <f>D21</f>
        <v>530000</v>
      </c>
      <c r="E22" s="1007">
        <f>E21</f>
        <v>60893.760000000002</v>
      </c>
      <c r="F22" s="117">
        <f>E22/D22</f>
        <v>0.11489388679245284</v>
      </c>
    </row>
    <row r="23" spans="1:7" ht="22.5" customHeight="1">
      <c r="A23" s="51" t="s">
        <v>594</v>
      </c>
      <c r="B23" s="1005" t="s">
        <v>46</v>
      </c>
      <c r="C23" s="665" t="s">
        <v>595</v>
      </c>
      <c r="D23" s="1007">
        <v>18000</v>
      </c>
      <c r="E23" s="1007">
        <v>0</v>
      </c>
      <c r="F23" s="117">
        <f>E23/D23</f>
        <v>0</v>
      </c>
      <c r="G23" s="47"/>
    </row>
    <row r="24" spans="1:7" ht="15.75" customHeight="1">
      <c r="A24" s="52"/>
      <c r="B24" s="1014" t="s">
        <v>446</v>
      </c>
      <c r="C24" s="666" t="s">
        <v>602</v>
      </c>
      <c r="D24" s="667">
        <v>497000</v>
      </c>
      <c r="E24" s="667">
        <f>E22-E25</f>
        <v>54257.62</v>
      </c>
      <c r="F24" s="119">
        <f>E24/D24</f>
        <v>0.1091702615694165</v>
      </c>
      <c r="G24" s="47"/>
    </row>
    <row r="25" spans="1:7" ht="15.75" customHeight="1">
      <c r="A25" s="52"/>
      <c r="B25" s="1014" t="s">
        <v>208</v>
      </c>
      <c r="C25" s="666" t="s">
        <v>597</v>
      </c>
      <c r="D25" s="667">
        <v>15000</v>
      </c>
      <c r="E25" s="667">
        <v>6636.14</v>
      </c>
      <c r="F25" s="119">
        <v>0</v>
      </c>
      <c r="G25" s="47"/>
    </row>
    <row r="26" spans="1:7">
      <c r="A26" s="50"/>
      <c r="B26" s="997"/>
      <c r="C26" s="29"/>
      <c r="D26" s="1015"/>
      <c r="E26" s="658"/>
      <c r="F26" s="120"/>
      <c r="G26" s="47"/>
    </row>
    <row r="27" spans="1:7">
      <c r="A27" s="50"/>
      <c r="B27" s="1009">
        <v>32</v>
      </c>
      <c r="C27" s="1010" t="s">
        <v>30</v>
      </c>
      <c r="D27" s="664">
        <v>530000</v>
      </c>
      <c r="E27" s="664">
        <f>E24</f>
        <v>54257.62</v>
      </c>
      <c r="F27" s="115">
        <f>E27/D27</f>
        <v>0.10237286792452831</v>
      </c>
    </row>
    <row r="28" spans="1:7">
      <c r="A28" s="106"/>
      <c r="B28" s="1011">
        <v>323</v>
      </c>
      <c r="C28" s="1012" t="s">
        <v>33</v>
      </c>
      <c r="D28" s="169"/>
      <c r="E28" s="169">
        <f>E24</f>
        <v>54257.62</v>
      </c>
      <c r="F28" s="118"/>
    </row>
    <row r="29" spans="1:7">
      <c r="A29" s="106"/>
      <c r="B29" s="1011">
        <v>3232</v>
      </c>
      <c r="C29" s="1012" t="s">
        <v>487</v>
      </c>
      <c r="D29" s="169"/>
      <c r="E29" s="169">
        <v>54257.62</v>
      </c>
      <c r="F29" s="118"/>
    </row>
    <row r="30" spans="1:7">
      <c r="A30" s="106"/>
      <c r="B30" s="1011"/>
      <c r="C30" s="1012"/>
      <c r="D30" s="169"/>
      <c r="E30" s="169"/>
      <c r="F30" s="118"/>
    </row>
    <row r="31" spans="1:7" ht="23.45" customHeight="1">
      <c r="A31" s="109" t="s">
        <v>25</v>
      </c>
      <c r="B31" s="1002" t="s">
        <v>307</v>
      </c>
      <c r="C31" s="1013" t="s">
        <v>110</v>
      </c>
      <c r="D31" s="1004">
        <f>D35</f>
        <v>35000</v>
      </c>
      <c r="E31" s="1004">
        <v>7536.6</v>
      </c>
      <c r="F31" s="116">
        <f>E31/D31</f>
        <v>0.21533142857142859</v>
      </c>
    </row>
    <row r="32" spans="1:7" ht="32.25" customHeight="1">
      <c r="A32" s="51" t="s">
        <v>406</v>
      </c>
      <c r="B32" s="1005" t="s">
        <v>437</v>
      </c>
      <c r="C32" s="665" t="s">
        <v>409</v>
      </c>
      <c r="D32" s="1007">
        <f>D31</f>
        <v>35000</v>
      </c>
      <c r="E32" s="1007">
        <v>7536.6</v>
      </c>
      <c r="F32" s="117">
        <f>E32/D32</f>
        <v>0.21533142857142859</v>
      </c>
    </row>
    <row r="33" spans="1:6" ht="18.75" customHeight="1">
      <c r="A33" s="51" t="s">
        <v>594</v>
      </c>
      <c r="B33" s="1005" t="s">
        <v>446</v>
      </c>
      <c r="C33" s="665" t="s">
        <v>602</v>
      </c>
      <c r="D33" s="1007">
        <f>D31</f>
        <v>35000</v>
      </c>
      <c r="E33" s="1007">
        <v>7536.6</v>
      </c>
      <c r="F33" s="117">
        <f>E33/D33</f>
        <v>0.21533142857142859</v>
      </c>
    </row>
    <row r="34" spans="1:6">
      <c r="A34" s="50"/>
      <c r="B34" s="997"/>
      <c r="C34" s="29"/>
      <c r="D34" s="664"/>
      <c r="E34" s="658"/>
      <c r="F34" s="115"/>
    </row>
    <row r="35" spans="1:6">
      <c r="A35" s="53"/>
      <c r="B35" s="1009">
        <v>32</v>
      </c>
      <c r="C35" s="1010" t="s">
        <v>30</v>
      </c>
      <c r="D35" s="664">
        <v>35000</v>
      </c>
      <c r="E35" s="664">
        <v>7536.6</v>
      </c>
      <c r="F35" s="115">
        <f>E35/D35</f>
        <v>0.21533142857142859</v>
      </c>
    </row>
    <row r="36" spans="1:6">
      <c r="A36" s="106"/>
      <c r="B36" s="1011">
        <v>323</v>
      </c>
      <c r="C36" s="1012" t="s">
        <v>33</v>
      </c>
      <c r="D36" s="169"/>
      <c r="E36" s="169">
        <v>7536.6</v>
      </c>
      <c r="F36" s="118"/>
    </row>
    <row r="37" spans="1:6">
      <c r="A37" s="106"/>
      <c r="B37" s="1011">
        <v>3234</v>
      </c>
      <c r="C37" s="1012" t="s">
        <v>473</v>
      </c>
      <c r="D37" s="169"/>
      <c r="E37" s="169">
        <v>7536.6</v>
      </c>
      <c r="F37" s="118"/>
    </row>
    <row r="38" spans="1:6">
      <c r="A38" s="53"/>
      <c r="B38" s="1009"/>
      <c r="C38" s="1010"/>
      <c r="D38" s="664"/>
      <c r="E38" s="664"/>
      <c r="F38" s="115"/>
    </row>
    <row r="39" spans="1:6" ht="24.75" customHeight="1">
      <c r="A39" s="108" t="s">
        <v>25</v>
      </c>
      <c r="B39" s="1002" t="s">
        <v>341</v>
      </c>
      <c r="C39" s="1013" t="s">
        <v>262</v>
      </c>
      <c r="D39" s="1004">
        <f>D43</f>
        <v>130000</v>
      </c>
      <c r="E39" s="1004">
        <v>69215.23</v>
      </c>
      <c r="F39" s="116">
        <f>E39/D39</f>
        <v>0.53242484615384611</v>
      </c>
    </row>
    <row r="40" spans="1:6" ht="33.75" customHeight="1">
      <c r="A40" s="51" t="s">
        <v>406</v>
      </c>
      <c r="B40" s="1005" t="s">
        <v>438</v>
      </c>
      <c r="C40" s="665" t="s">
        <v>410</v>
      </c>
      <c r="D40" s="1007">
        <f>D39</f>
        <v>130000</v>
      </c>
      <c r="E40" s="1007">
        <f>E39</f>
        <v>69215.23</v>
      </c>
      <c r="F40" s="117">
        <f>E40/D40</f>
        <v>0.53242484615384611</v>
      </c>
    </row>
    <row r="41" spans="1:6" ht="21" customHeight="1">
      <c r="A41" s="51" t="s">
        <v>594</v>
      </c>
      <c r="B41" s="1005" t="s">
        <v>446</v>
      </c>
      <c r="C41" s="665" t="s">
        <v>602</v>
      </c>
      <c r="D41" s="1007">
        <v>130000</v>
      </c>
      <c r="E41" s="1007">
        <f>E39</f>
        <v>69215.23</v>
      </c>
      <c r="F41" s="117">
        <f>E41/D41</f>
        <v>0.53242484615384611</v>
      </c>
    </row>
    <row r="42" spans="1:6">
      <c r="A42" s="50"/>
      <c r="B42" s="997"/>
      <c r="C42" s="29"/>
      <c r="D42" s="664"/>
      <c r="E42" s="658"/>
      <c r="F42" s="115"/>
    </row>
    <row r="43" spans="1:6">
      <c r="A43" s="50"/>
      <c r="B43" s="1009">
        <v>32</v>
      </c>
      <c r="C43" s="518" t="s">
        <v>30</v>
      </c>
      <c r="D43" s="664">
        <v>130000</v>
      </c>
      <c r="E43" s="664">
        <f>E41</f>
        <v>69215.23</v>
      </c>
      <c r="F43" s="115">
        <f>E43/D43</f>
        <v>0.53242484615384611</v>
      </c>
    </row>
    <row r="44" spans="1:6">
      <c r="A44" s="106"/>
      <c r="B44" s="1011">
        <v>323</v>
      </c>
      <c r="C44" s="170" t="s">
        <v>33</v>
      </c>
      <c r="D44" s="169"/>
      <c r="E44" s="169">
        <f>E41</f>
        <v>69215.23</v>
      </c>
      <c r="F44" s="118"/>
    </row>
    <row r="45" spans="1:6">
      <c r="A45" s="106"/>
      <c r="B45" s="1011">
        <v>3234</v>
      </c>
      <c r="C45" s="170" t="s">
        <v>473</v>
      </c>
      <c r="D45" s="169"/>
      <c r="E45" s="169">
        <v>69215.23</v>
      </c>
      <c r="F45" s="118"/>
    </row>
    <row r="46" spans="1:6">
      <c r="A46" s="50"/>
      <c r="B46" s="1009"/>
      <c r="C46" s="518"/>
      <c r="D46" s="664"/>
      <c r="E46" s="664"/>
      <c r="F46" s="115"/>
    </row>
    <row r="47" spans="1:6" ht="23.25" customHeight="1">
      <c r="A47" s="108" t="s">
        <v>25</v>
      </c>
      <c r="B47" s="1002" t="s">
        <v>342</v>
      </c>
      <c r="C47" s="1013" t="s">
        <v>263</v>
      </c>
      <c r="D47" s="1004">
        <f>D51</f>
        <v>110000</v>
      </c>
      <c r="E47" s="1004">
        <v>55198.83</v>
      </c>
      <c r="F47" s="116">
        <f>E47/D47</f>
        <v>0.50180754545454542</v>
      </c>
    </row>
    <row r="48" spans="1:6" ht="31.5">
      <c r="A48" s="51" t="s">
        <v>406</v>
      </c>
      <c r="B48" s="1005" t="s">
        <v>438</v>
      </c>
      <c r="C48" s="665" t="s">
        <v>410</v>
      </c>
      <c r="D48" s="1007">
        <f>D47</f>
        <v>110000</v>
      </c>
      <c r="E48" s="1007">
        <f>E47</f>
        <v>55198.83</v>
      </c>
      <c r="F48" s="117">
        <f>E48/D48</f>
        <v>0.50180754545454542</v>
      </c>
    </row>
    <row r="49" spans="1:6" ht="19.5" customHeight="1">
      <c r="A49" s="51" t="s">
        <v>594</v>
      </c>
      <c r="B49" s="1005" t="s">
        <v>446</v>
      </c>
      <c r="C49" s="665" t="s">
        <v>602</v>
      </c>
      <c r="D49" s="1007">
        <f>D47</f>
        <v>110000</v>
      </c>
      <c r="E49" s="1007">
        <f>E47</f>
        <v>55198.83</v>
      </c>
      <c r="F49" s="117">
        <f>E49/D49</f>
        <v>0.50180754545454542</v>
      </c>
    </row>
    <row r="50" spans="1:6">
      <c r="A50" s="50"/>
      <c r="B50" s="1016"/>
      <c r="C50" s="668"/>
      <c r="D50" s="664"/>
      <c r="E50" s="658"/>
      <c r="F50" s="115"/>
    </row>
    <row r="51" spans="1:6">
      <c r="A51" s="50"/>
      <c r="B51" s="1009">
        <v>32</v>
      </c>
      <c r="C51" s="518" t="s">
        <v>30</v>
      </c>
      <c r="D51" s="519">
        <v>110000</v>
      </c>
      <c r="E51" s="519">
        <v>55198.83</v>
      </c>
      <c r="F51" s="121">
        <f>E51/D51</f>
        <v>0.50180754545454542</v>
      </c>
    </row>
    <row r="52" spans="1:6">
      <c r="A52" s="106"/>
      <c r="B52" s="1011">
        <v>323</v>
      </c>
      <c r="C52" s="170" t="s">
        <v>33</v>
      </c>
      <c r="D52" s="169"/>
      <c r="E52" s="169">
        <v>55198.83</v>
      </c>
      <c r="F52" s="118"/>
    </row>
    <row r="53" spans="1:6">
      <c r="A53" s="106"/>
      <c r="B53" s="1011">
        <v>3234</v>
      </c>
      <c r="C53" s="170" t="s">
        <v>473</v>
      </c>
      <c r="D53" s="169"/>
      <c r="E53" s="169">
        <v>55198.83</v>
      </c>
      <c r="F53" s="118"/>
    </row>
    <row r="54" spans="1:6">
      <c r="A54" s="50"/>
      <c r="B54" s="1016"/>
      <c r="C54" s="668"/>
      <c r="D54" s="664"/>
      <c r="E54" s="658"/>
      <c r="F54" s="115"/>
    </row>
    <row r="55" spans="1:6" ht="31.5" customHeight="1">
      <c r="A55" s="87" t="s">
        <v>271</v>
      </c>
      <c r="B55" s="1017" t="s">
        <v>343</v>
      </c>
      <c r="C55" s="669" t="s">
        <v>285</v>
      </c>
      <c r="D55" s="670">
        <f>D59</f>
        <v>25000</v>
      </c>
      <c r="E55" s="670">
        <v>0</v>
      </c>
      <c r="F55" s="122">
        <f>E55/D55</f>
        <v>0</v>
      </c>
    </row>
    <row r="56" spans="1:6" ht="32.450000000000003" customHeight="1">
      <c r="A56" s="51" t="s">
        <v>406</v>
      </c>
      <c r="B56" s="1005" t="s">
        <v>436</v>
      </c>
      <c r="C56" s="671" t="s">
        <v>408</v>
      </c>
      <c r="D56" s="1018">
        <f>D55</f>
        <v>25000</v>
      </c>
      <c r="E56" s="1018">
        <v>0</v>
      </c>
      <c r="F56" s="123">
        <f>E56/D56</f>
        <v>0</v>
      </c>
    </row>
    <row r="57" spans="1:6" ht="21.75" customHeight="1">
      <c r="A57" s="51" t="s">
        <v>594</v>
      </c>
      <c r="B57" s="1005" t="s">
        <v>446</v>
      </c>
      <c r="C57" s="671" t="s">
        <v>602</v>
      </c>
      <c r="D57" s="1018">
        <f>D55</f>
        <v>25000</v>
      </c>
      <c r="E57" s="1018">
        <v>0</v>
      </c>
      <c r="F57" s="123">
        <f>E57/D57</f>
        <v>0</v>
      </c>
    </row>
    <row r="58" spans="1:6">
      <c r="A58" s="50"/>
      <c r="B58" s="1016"/>
      <c r="C58" s="668"/>
      <c r="D58" s="672"/>
      <c r="E58" s="467"/>
      <c r="F58" s="124"/>
    </row>
    <row r="59" spans="1:6">
      <c r="A59" s="53"/>
      <c r="B59" s="1009">
        <v>32</v>
      </c>
      <c r="C59" s="518" t="s">
        <v>30</v>
      </c>
      <c r="D59" s="519">
        <v>25000</v>
      </c>
      <c r="E59" s="519">
        <v>0</v>
      </c>
      <c r="F59" s="121">
        <f>E59/D59</f>
        <v>0</v>
      </c>
    </row>
    <row r="60" spans="1:6">
      <c r="A60" s="106"/>
      <c r="B60" s="1011">
        <v>323</v>
      </c>
      <c r="C60" s="170" t="s">
        <v>33</v>
      </c>
      <c r="D60" s="169"/>
      <c r="E60" s="169">
        <v>0</v>
      </c>
      <c r="F60" s="118"/>
    </row>
    <row r="61" spans="1:6">
      <c r="A61" s="50"/>
      <c r="B61" s="1016"/>
      <c r="C61" s="668"/>
      <c r="D61" s="672"/>
      <c r="E61" s="467"/>
      <c r="F61" s="124"/>
    </row>
    <row r="62" spans="1:6" ht="31.5" customHeight="1">
      <c r="A62" s="87" t="s">
        <v>25</v>
      </c>
      <c r="B62" s="1017" t="s">
        <v>344</v>
      </c>
      <c r="C62" s="669" t="s">
        <v>272</v>
      </c>
      <c r="D62" s="670">
        <f>D66</f>
        <v>20000</v>
      </c>
      <c r="E62" s="670">
        <v>2627.2</v>
      </c>
      <c r="F62" s="122">
        <f>E62/D62</f>
        <v>0.13136</v>
      </c>
    </row>
    <row r="63" spans="1:6" ht="33.75" customHeight="1">
      <c r="A63" s="51" t="s">
        <v>406</v>
      </c>
      <c r="B63" s="1005" t="s">
        <v>439</v>
      </c>
      <c r="C63" s="665" t="s">
        <v>411</v>
      </c>
      <c r="D63" s="1007">
        <f>D62</f>
        <v>20000</v>
      </c>
      <c r="E63" s="1007">
        <v>2627.2</v>
      </c>
      <c r="F63" s="117">
        <f>E63/D63</f>
        <v>0.13136</v>
      </c>
    </row>
    <row r="64" spans="1:6" ht="20.25" customHeight="1">
      <c r="A64" s="51" t="s">
        <v>594</v>
      </c>
      <c r="B64" s="1005" t="s">
        <v>446</v>
      </c>
      <c r="C64" s="665" t="s">
        <v>602</v>
      </c>
      <c r="D64" s="1007">
        <f>D62</f>
        <v>20000</v>
      </c>
      <c r="E64" s="1007">
        <f>E62</f>
        <v>2627.2</v>
      </c>
      <c r="F64" s="117">
        <f>E64/D64</f>
        <v>0.13136</v>
      </c>
    </row>
    <row r="65" spans="1:6">
      <c r="A65" s="50"/>
      <c r="B65" s="1016"/>
      <c r="C65" s="668"/>
      <c r="D65" s="672"/>
      <c r="E65" s="467"/>
      <c r="F65" s="124"/>
    </row>
    <row r="66" spans="1:6">
      <c r="A66" s="53"/>
      <c r="B66" s="1009">
        <v>32</v>
      </c>
      <c r="C66" s="518" t="s">
        <v>30</v>
      </c>
      <c r="D66" s="519">
        <v>20000</v>
      </c>
      <c r="E66" s="519">
        <f>E62</f>
        <v>2627.2</v>
      </c>
      <c r="F66" s="121">
        <f>E66/D66</f>
        <v>0.13136</v>
      </c>
    </row>
    <row r="67" spans="1:6">
      <c r="A67" s="106"/>
      <c r="B67" s="1011">
        <v>323</v>
      </c>
      <c r="C67" s="170" t="s">
        <v>33</v>
      </c>
      <c r="D67" s="169"/>
      <c r="E67" s="169">
        <f>E66</f>
        <v>2627.2</v>
      </c>
      <c r="F67" s="118"/>
    </row>
    <row r="68" spans="1:6">
      <c r="A68" s="106"/>
      <c r="B68" s="1011">
        <v>3232</v>
      </c>
      <c r="C68" s="170" t="s">
        <v>487</v>
      </c>
      <c r="D68" s="169"/>
      <c r="E68" s="169">
        <v>2067.5</v>
      </c>
      <c r="F68" s="118"/>
    </row>
    <row r="69" spans="1:6">
      <c r="A69" s="106"/>
      <c r="B69" s="1011">
        <v>3234</v>
      </c>
      <c r="C69" s="170" t="s">
        <v>473</v>
      </c>
      <c r="D69" s="169"/>
      <c r="E69" s="169">
        <v>559.70000000000005</v>
      </c>
      <c r="F69" s="118"/>
    </row>
    <row r="70" spans="1:6">
      <c r="A70" s="50"/>
      <c r="B70" s="1016"/>
      <c r="C70" s="668"/>
      <c r="D70" s="672"/>
      <c r="E70" s="467"/>
      <c r="F70" s="124"/>
    </row>
    <row r="71" spans="1:6" ht="21" customHeight="1">
      <c r="A71" s="87" t="s">
        <v>25</v>
      </c>
      <c r="B71" s="1017" t="s">
        <v>345</v>
      </c>
      <c r="C71" s="669" t="s">
        <v>273</v>
      </c>
      <c r="D71" s="670">
        <f>D75</f>
        <v>30000</v>
      </c>
      <c r="E71" s="670">
        <v>0</v>
      </c>
      <c r="F71" s="122">
        <f>E71/D71</f>
        <v>0</v>
      </c>
    </row>
    <row r="72" spans="1:6" ht="35.25" customHeight="1">
      <c r="A72" s="51" t="s">
        <v>406</v>
      </c>
      <c r="B72" s="1005" t="s">
        <v>440</v>
      </c>
      <c r="C72" s="665" t="s">
        <v>412</v>
      </c>
      <c r="D72" s="1007">
        <f>D71</f>
        <v>30000</v>
      </c>
      <c r="E72" s="1007">
        <v>0</v>
      </c>
      <c r="F72" s="117">
        <f>E72/D72</f>
        <v>0</v>
      </c>
    </row>
    <row r="73" spans="1:6" ht="21.75" customHeight="1">
      <c r="A73" s="51" t="s">
        <v>594</v>
      </c>
      <c r="B73" s="1005" t="s">
        <v>446</v>
      </c>
      <c r="C73" s="665" t="s">
        <v>602</v>
      </c>
      <c r="D73" s="1007">
        <f>D71</f>
        <v>30000</v>
      </c>
      <c r="E73" s="1007">
        <v>0</v>
      </c>
      <c r="F73" s="117">
        <f>E73/D73</f>
        <v>0</v>
      </c>
    </row>
    <row r="74" spans="1:6">
      <c r="A74" s="55"/>
      <c r="B74" s="1016"/>
      <c r="C74" s="668"/>
      <c r="D74" s="672"/>
      <c r="E74" s="467"/>
      <c r="F74" s="124"/>
    </row>
    <row r="75" spans="1:6">
      <c r="A75" s="53"/>
      <c r="B75" s="1009">
        <v>32</v>
      </c>
      <c r="C75" s="518" t="s">
        <v>30</v>
      </c>
      <c r="D75" s="519">
        <v>30000</v>
      </c>
      <c r="E75" s="519">
        <v>0</v>
      </c>
      <c r="F75" s="121">
        <f>E75/D75</f>
        <v>0</v>
      </c>
    </row>
    <row r="76" spans="1:6">
      <c r="A76" s="106"/>
      <c r="B76" s="1011">
        <v>323</v>
      </c>
      <c r="C76" s="170" t="s">
        <v>33</v>
      </c>
      <c r="D76" s="169"/>
      <c r="E76" s="169">
        <v>0</v>
      </c>
      <c r="F76" s="118"/>
    </row>
    <row r="77" spans="1:6">
      <c r="A77" s="53"/>
      <c r="B77" s="1009"/>
      <c r="C77" s="518"/>
      <c r="D77" s="519"/>
      <c r="E77" s="519"/>
      <c r="F77" s="121"/>
    </row>
    <row r="78" spans="1:6" ht="20.25" customHeight="1">
      <c r="A78" s="87" t="s">
        <v>25</v>
      </c>
      <c r="B78" s="1017" t="s">
        <v>346</v>
      </c>
      <c r="C78" s="669" t="s">
        <v>274</v>
      </c>
      <c r="D78" s="670">
        <f>D82</f>
        <v>40000</v>
      </c>
      <c r="E78" s="670">
        <v>12750.2</v>
      </c>
      <c r="F78" s="122">
        <f>E78/D78</f>
        <v>0.31875500000000001</v>
      </c>
    </row>
    <row r="79" spans="1:6" ht="33" customHeight="1">
      <c r="A79" s="51" t="s">
        <v>406</v>
      </c>
      <c r="B79" s="1005" t="s">
        <v>440</v>
      </c>
      <c r="C79" s="665" t="s">
        <v>412</v>
      </c>
      <c r="D79" s="1007">
        <f>D78</f>
        <v>40000</v>
      </c>
      <c r="E79" s="1007">
        <f>E78</f>
        <v>12750.2</v>
      </c>
      <c r="F79" s="117">
        <f>E79/D79</f>
        <v>0.31875500000000001</v>
      </c>
    </row>
    <row r="80" spans="1:6" ht="19.5" customHeight="1">
      <c r="A80" s="51" t="s">
        <v>594</v>
      </c>
      <c r="B80" s="1005" t="s">
        <v>446</v>
      </c>
      <c r="C80" s="665" t="s">
        <v>602</v>
      </c>
      <c r="D80" s="1007">
        <f>D78</f>
        <v>40000</v>
      </c>
      <c r="E80" s="1007">
        <f>E78</f>
        <v>12750.2</v>
      </c>
      <c r="F80" s="117">
        <f>E80/D80</f>
        <v>0.31875500000000001</v>
      </c>
    </row>
    <row r="81" spans="1:7">
      <c r="A81" s="50"/>
      <c r="B81" s="1016"/>
      <c r="C81" s="668"/>
      <c r="D81" s="672"/>
      <c r="E81" s="467"/>
      <c r="F81" s="124"/>
    </row>
    <row r="82" spans="1:7">
      <c r="A82" s="53"/>
      <c r="B82" s="1009">
        <v>32</v>
      </c>
      <c r="C82" s="518" t="s">
        <v>30</v>
      </c>
      <c r="D82" s="519">
        <v>40000</v>
      </c>
      <c r="E82" s="519">
        <f>E80</f>
        <v>12750.2</v>
      </c>
      <c r="F82" s="121">
        <f>E82/D82</f>
        <v>0.31875500000000001</v>
      </c>
    </row>
    <row r="83" spans="1:7">
      <c r="A83" s="106"/>
      <c r="B83" s="1011">
        <v>323</v>
      </c>
      <c r="C83" s="170" t="s">
        <v>33</v>
      </c>
      <c r="D83" s="169"/>
      <c r="E83" s="169">
        <f>E80</f>
        <v>12750.2</v>
      </c>
      <c r="F83" s="118"/>
    </row>
    <row r="84" spans="1:7">
      <c r="A84" s="106"/>
      <c r="B84" s="1011">
        <v>3234</v>
      </c>
      <c r="C84" s="170" t="s">
        <v>473</v>
      </c>
      <c r="D84" s="169"/>
      <c r="E84" s="169">
        <v>12750.2</v>
      </c>
      <c r="F84" s="118"/>
    </row>
    <row r="85" spans="1:7">
      <c r="A85" s="53"/>
      <c r="B85" s="1009"/>
      <c r="C85" s="518"/>
      <c r="D85" s="519"/>
      <c r="E85" s="519"/>
      <c r="F85" s="121"/>
    </row>
    <row r="86" spans="1:7" ht="20.25" customHeight="1">
      <c r="A86" s="108" t="s">
        <v>25</v>
      </c>
      <c r="B86" s="1002" t="s">
        <v>347</v>
      </c>
      <c r="C86" s="1013" t="s">
        <v>112</v>
      </c>
      <c r="D86" s="171">
        <f>D90</f>
        <v>55000</v>
      </c>
      <c r="E86" s="1004">
        <v>18681.13</v>
      </c>
      <c r="F86" s="125">
        <f>E86/D86</f>
        <v>0.33965690909090912</v>
      </c>
    </row>
    <row r="87" spans="1:7" ht="36.75" customHeight="1">
      <c r="A87" s="51" t="s">
        <v>406</v>
      </c>
      <c r="B87" s="1005" t="s">
        <v>439</v>
      </c>
      <c r="C87" s="665" t="s">
        <v>411</v>
      </c>
      <c r="D87" s="1007">
        <f>D86</f>
        <v>55000</v>
      </c>
      <c r="E87" s="1007">
        <f>E86</f>
        <v>18681.13</v>
      </c>
      <c r="F87" s="117">
        <f>E87/D87</f>
        <v>0.33965690909090912</v>
      </c>
    </row>
    <row r="88" spans="1:7" ht="27.75" customHeight="1">
      <c r="A88" s="51" t="s">
        <v>594</v>
      </c>
      <c r="B88" s="1005" t="s">
        <v>446</v>
      </c>
      <c r="C88" s="665" t="s">
        <v>602</v>
      </c>
      <c r="D88" s="1007">
        <f>D86</f>
        <v>55000</v>
      </c>
      <c r="E88" s="1007">
        <f>E86</f>
        <v>18681.13</v>
      </c>
      <c r="F88" s="117">
        <f>E88/D88</f>
        <v>0.33965690909090912</v>
      </c>
    </row>
    <row r="89" spans="1:7">
      <c r="A89" s="50"/>
      <c r="B89" s="1016"/>
      <c r="C89" s="668"/>
      <c r="D89" s="664"/>
      <c r="E89" s="658"/>
      <c r="F89" s="115"/>
    </row>
    <row r="90" spans="1:7">
      <c r="A90" s="53"/>
      <c r="B90" s="1009">
        <v>32</v>
      </c>
      <c r="C90" s="518" t="s">
        <v>30</v>
      </c>
      <c r="D90" s="519">
        <v>55000</v>
      </c>
      <c r="E90" s="519">
        <f>E86</f>
        <v>18681.13</v>
      </c>
      <c r="F90" s="121">
        <f>E90/D90</f>
        <v>0.33965690909090912</v>
      </c>
    </row>
    <row r="91" spans="1:7">
      <c r="A91" s="106"/>
      <c r="B91" s="1011">
        <v>323</v>
      </c>
      <c r="C91" s="170" t="s">
        <v>33</v>
      </c>
      <c r="D91" s="169"/>
      <c r="E91" s="169">
        <f>E86</f>
        <v>18681.13</v>
      </c>
      <c r="F91" s="118"/>
    </row>
    <row r="92" spans="1:7">
      <c r="A92" s="106"/>
      <c r="B92" s="1011">
        <v>3234</v>
      </c>
      <c r="C92" s="170" t="s">
        <v>473</v>
      </c>
      <c r="D92" s="169"/>
      <c r="E92" s="169">
        <v>18681.13</v>
      </c>
      <c r="F92" s="118"/>
    </row>
    <row r="93" spans="1:7">
      <c r="A93" s="53"/>
      <c r="B93" s="1009"/>
      <c r="C93" s="518"/>
      <c r="D93" s="519"/>
      <c r="E93" s="519"/>
      <c r="F93" s="121"/>
    </row>
    <row r="94" spans="1:7" ht="39.6" customHeight="1">
      <c r="A94" s="56" t="s">
        <v>98</v>
      </c>
      <c r="B94" s="998">
        <v>1011</v>
      </c>
      <c r="C94" s="999" t="s">
        <v>113</v>
      </c>
      <c r="D94" s="1000">
        <f>D96+D108+D116+D122+D132+D140+D146</f>
        <v>270000</v>
      </c>
      <c r="E94" s="1000">
        <f>E96+E108+E122+E132+E140+E146</f>
        <v>239666.72999999998</v>
      </c>
      <c r="F94" s="114">
        <f>E94/D94</f>
        <v>0.8876545555555555</v>
      </c>
      <c r="G94" s="47"/>
    </row>
    <row r="95" spans="1:7">
      <c r="A95" s="50"/>
      <c r="B95" s="1019"/>
      <c r="C95" s="1020"/>
      <c r="D95" s="664"/>
      <c r="E95" s="658"/>
      <c r="F95" s="115"/>
    </row>
    <row r="96" spans="1:7" ht="25.5" customHeight="1">
      <c r="A96" s="108" t="s">
        <v>25</v>
      </c>
      <c r="B96" s="1002" t="s">
        <v>348</v>
      </c>
      <c r="C96" s="1013" t="s">
        <v>204</v>
      </c>
      <c r="D96" s="1004">
        <f>D100</f>
        <v>120000</v>
      </c>
      <c r="E96" s="1004">
        <v>122019.8</v>
      </c>
      <c r="F96" s="116">
        <f>E96/D96</f>
        <v>1.0168316666666668</v>
      </c>
    </row>
    <row r="97" spans="1:7" ht="33" customHeight="1">
      <c r="A97" s="51" t="s">
        <v>406</v>
      </c>
      <c r="B97" s="1005" t="s">
        <v>441</v>
      </c>
      <c r="C97" s="665" t="s">
        <v>413</v>
      </c>
      <c r="D97" s="1007">
        <f>D96</f>
        <v>120000</v>
      </c>
      <c r="E97" s="1007">
        <f>E96</f>
        <v>122019.8</v>
      </c>
      <c r="F97" s="117">
        <f>E97/D97</f>
        <v>1.0168316666666668</v>
      </c>
    </row>
    <row r="98" spans="1:7" ht="26.25" customHeight="1">
      <c r="A98" s="51" t="s">
        <v>594</v>
      </c>
      <c r="B98" s="1005" t="s">
        <v>46</v>
      </c>
      <c r="C98" s="665" t="s">
        <v>595</v>
      </c>
      <c r="D98" s="1007">
        <f>D96</f>
        <v>120000</v>
      </c>
      <c r="E98" s="1007">
        <f>E96</f>
        <v>122019.8</v>
      </c>
      <c r="F98" s="117">
        <f>E98/D98</f>
        <v>1.0168316666666668</v>
      </c>
    </row>
    <row r="99" spans="1:7">
      <c r="A99" s="50"/>
      <c r="B99" s="1019"/>
      <c r="C99" s="1020"/>
      <c r="D99" s="664"/>
      <c r="E99" s="658"/>
      <c r="F99" s="115"/>
    </row>
    <row r="100" spans="1:7">
      <c r="A100" s="50"/>
      <c r="B100" s="1009">
        <v>32</v>
      </c>
      <c r="C100" s="518" t="s">
        <v>30</v>
      </c>
      <c r="D100" s="519">
        <v>120000</v>
      </c>
      <c r="E100" s="519">
        <f>E101+E105</f>
        <v>122019.8</v>
      </c>
      <c r="F100" s="121">
        <f>E100/D100</f>
        <v>1.0168316666666668</v>
      </c>
    </row>
    <row r="101" spans="1:7" ht="15.75">
      <c r="A101" s="50"/>
      <c r="B101" s="1016">
        <v>323</v>
      </c>
      <c r="C101" s="668" t="s">
        <v>33</v>
      </c>
      <c r="D101" s="467"/>
      <c r="E101" s="467">
        <v>113411.96</v>
      </c>
      <c r="F101" s="126"/>
      <c r="G101" s="364"/>
    </row>
    <row r="102" spans="1:7" ht="15.75">
      <c r="A102" s="50"/>
      <c r="B102" s="1016">
        <v>3234</v>
      </c>
      <c r="C102" s="668" t="s">
        <v>473</v>
      </c>
      <c r="D102" s="467"/>
      <c r="E102" s="467">
        <v>97559.37</v>
      </c>
      <c r="F102" s="126"/>
      <c r="G102" s="364"/>
    </row>
    <row r="103" spans="1:7" ht="15.75">
      <c r="A103" s="50"/>
      <c r="B103" s="1016">
        <v>3237</v>
      </c>
      <c r="C103" s="668" t="s">
        <v>476</v>
      </c>
      <c r="D103" s="467"/>
      <c r="E103" s="467">
        <v>9866.36</v>
      </c>
      <c r="F103" s="126"/>
      <c r="G103" s="364"/>
    </row>
    <row r="104" spans="1:7" ht="15.75">
      <c r="A104" s="50"/>
      <c r="B104" s="1016">
        <v>3239</v>
      </c>
      <c r="C104" s="668" t="s">
        <v>478</v>
      </c>
      <c r="D104" s="467"/>
      <c r="E104" s="467">
        <v>5986.23</v>
      </c>
      <c r="F104" s="126"/>
      <c r="G104" s="364"/>
    </row>
    <row r="105" spans="1:7" ht="15.75">
      <c r="A105" s="50"/>
      <c r="B105" s="1016">
        <v>329</v>
      </c>
      <c r="C105" s="668" t="s">
        <v>35</v>
      </c>
      <c r="D105" s="467"/>
      <c r="E105" s="467">
        <v>8607.84</v>
      </c>
      <c r="F105" s="126"/>
      <c r="G105" s="364"/>
    </row>
    <row r="106" spans="1:7" ht="15.75">
      <c r="A106" s="50"/>
      <c r="B106" s="1016">
        <v>3299</v>
      </c>
      <c r="C106" s="668" t="s">
        <v>35</v>
      </c>
      <c r="D106" s="467"/>
      <c r="E106" s="467">
        <v>8607.84</v>
      </c>
      <c r="F106" s="126"/>
      <c r="G106" s="364"/>
    </row>
    <row r="107" spans="1:7">
      <c r="A107" s="106"/>
      <c r="B107" s="1011"/>
      <c r="C107" s="170"/>
      <c r="D107" s="169"/>
      <c r="E107" s="169"/>
      <c r="F107" s="118"/>
    </row>
    <row r="108" spans="1:7" ht="34.5" customHeight="1">
      <c r="A108" s="87" t="s">
        <v>25</v>
      </c>
      <c r="B108" s="1017" t="s">
        <v>349</v>
      </c>
      <c r="C108" s="669" t="s">
        <v>293</v>
      </c>
      <c r="D108" s="670">
        <f>D112</f>
        <v>50000</v>
      </c>
      <c r="E108" s="670">
        <v>102568.37</v>
      </c>
      <c r="F108" s="122">
        <f>E108/D108</f>
        <v>2.0513673999999997</v>
      </c>
    </row>
    <row r="109" spans="1:7" ht="35.25" customHeight="1">
      <c r="A109" s="51" t="s">
        <v>406</v>
      </c>
      <c r="B109" s="1005" t="s">
        <v>438</v>
      </c>
      <c r="C109" s="665" t="s">
        <v>410</v>
      </c>
      <c r="D109" s="1007">
        <f>D108</f>
        <v>50000</v>
      </c>
      <c r="E109" s="1007">
        <v>102568.37</v>
      </c>
      <c r="F109" s="117">
        <f>E109/D109</f>
        <v>2.0513673999999997</v>
      </c>
    </row>
    <row r="110" spans="1:7" ht="21" customHeight="1">
      <c r="A110" s="51" t="s">
        <v>594</v>
      </c>
      <c r="B110" s="1005" t="s">
        <v>46</v>
      </c>
      <c r="C110" s="665" t="s">
        <v>595</v>
      </c>
      <c r="D110" s="1007">
        <f>D108</f>
        <v>50000</v>
      </c>
      <c r="E110" s="1007">
        <f>E109</f>
        <v>102568.37</v>
      </c>
      <c r="F110" s="117">
        <f>E110/D110</f>
        <v>2.0513673999999997</v>
      </c>
    </row>
    <row r="111" spans="1:7">
      <c r="A111" s="50"/>
      <c r="B111" s="1016"/>
      <c r="C111" s="668"/>
      <c r="D111" s="467"/>
      <c r="E111" s="467"/>
      <c r="F111" s="126"/>
    </row>
    <row r="112" spans="1:7">
      <c r="A112" s="53"/>
      <c r="B112" s="1009">
        <v>38</v>
      </c>
      <c r="C112" s="518" t="s">
        <v>64</v>
      </c>
      <c r="D112" s="519">
        <v>50000</v>
      </c>
      <c r="E112" s="519">
        <f>E109</f>
        <v>102568.37</v>
      </c>
      <c r="F112" s="121">
        <f>E112/D112</f>
        <v>2.0513673999999997</v>
      </c>
    </row>
    <row r="113" spans="1:6">
      <c r="A113" s="50"/>
      <c r="B113" s="1016">
        <v>383</v>
      </c>
      <c r="C113" s="668" t="s">
        <v>457</v>
      </c>
      <c r="D113" s="169"/>
      <c r="E113" s="169">
        <f>E109</f>
        <v>102568.37</v>
      </c>
      <c r="F113" s="118"/>
    </row>
    <row r="114" spans="1:6">
      <c r="A114" s="50"/>
      <c r="B114" s="1016">
        <v>3831</v>
      </c>
      <c r="C114" s="668" t="s">
        <v>720</v>
      </c>
      <c r="D114" s="169"/>
      <c r="E114" s="169">
        <v>102568.37</v>
      </c>
      <c r="F114" s="118"/>
    </row>
    <row r="115" spans="1:6">
      <c r="A115" s="53"/>
      <c r="B115" s="1009"/>
      <c r="C115" s="518"/>
      <c r="D115" s="519"/>
      <c r="E115" s="519"/>
      <c r="F115" s="121"/>
    </row>
    <row r="116" spans="1:6" ht="32.25">
      <c r="A116" s="87" t="s">
        <v>25</v>
      </c>
      <c r="B116" s="1017" t="s">
        <v>689</v>
      </c>
      <c r="C116" s="669" t="s">
        <v>690</v>
      </c>
      <c r="D116" s="670">
        <v>20000</v>
      </c>
      <c r="E116" s="670">
        <v>0</v>
      </c>
      <c r="F116" s="122">
        <v>0</v>
      </c>
    </row>
    <row r="117" spans="1:6" ht="31.5">
      <c r="A117" s="51" t="s">
        <v>406</v>
      </c>
      <c r="B117" s="1005" t="s">
        <v>438</v>
      </c>
      <c r="C117" s="665" t="s">
        <v>410</v>
      </c>
      <c r="D117" s="667">
        <v>20000</v>
      </c>
      <c r="E117" s="667">
        <v>0</v>
      </c>
      <c r="F117" s="119">
        <v>0</v>
      </c>
    </row>
    <row r="118" spans="1:6">
      <c r="A118" s="51" t="s">
        <v>594</v>
      </c>
      <c r="B118" s="1005" t="s">
        <v>46</v>
      </c>
      <c r="C118" s="665" t="s">
        <v>595</v>
      </c>
      <c r="D118" s="667">
        <v>20000</v>
      </c>
      <c r="E118" s="667">
        <v>0</v>
      </c>
      <c r="F118" s="119">
        <v>0</v>
      </c>
    </row>
    <row r="119" spans="1:6">
      <c r="A119" s="53"/>
      <c r="B119" s="1009"/>
      <c r="C119" s="518"/>
      <c r="D119" s="519"/>
      <c r="E119" s="519"/>
      <c r="F119" s="121"/>
    </row>
    <row r="120" spans="1:6">
      <c r="A120" s="53"/>
      <c r="B120" s="1009">
        <v>32</v>
      </c>
      <c r="C120" s="518" t="s">
        <v>30</v>
      </c>
      <c r="D120" s="519">
        <v>20000</v>
      </c>
      <c r="E120" s="519">
        <v>0</v>
      </c>
      <c r="F120" s="121">
        <v>0</v>
      </c>
    </row>
    <row r="121" spans="1:6">
      <c r="A121" s="53"/>
      <c r="B121" s="1009"/>
      <c r="C121" s="518"/>
      <c r="D121" s="519"/>
      <c r="E121" s="519"/>
      <c r="F121" s="121"/>
    </row>
    <row r="122" spans="1:6">
      <c r="A122" s="87" t="s">
        <v>25</v>
      </c>
      <c r="B122" s="1017" t="s">
        <v>691</v>
      </c>
      <c r="C122" s="669" t="s">
        <v>692</v>
      </c>
      <c r="D122" s="670">
        <v>20000</v>
      </c>
      <c r="E122" s="670">
        <v>9486.56</v>
      </c>
      <c r="F122" s="122">
        <f>E122/D122</f>
        <v>0.47432799999999997</v>
      </c>
    </row>
    <row r="123" spans="1:6" ht="31.5">
      <c r="A123" s="51" t="s">
        <v>406</v>
      </c>
      <c r="B123" s="1005" t="s">
        <v>438</v>
      </c>
      <c r="C123" s="665" t="s">
        <v>410</v>
      </c>
      <c r="D123" s="667">
        <v>20000</v>
      </c>
      <c r="E123" s="667">
        <f>E122</f>
        <v>9486.56</v>
      </c>
      <c r="F123" s="119">
        <f>E123/D123</f>
        <v>0.47432799999999997</v>
      </c>
    </row>
    <row r="124" spans="1:6">
      <c r="A124" s="51" t="s">
        <v>594</v>
      </c>
      <c r="B124" s="1005" t="s">
        <v>46</v>
      </c>
      <c r="C124" s="665" t="s">
        <v>595</v>
      </c>
      <c r="D124" s="667">
        <v>20000</v>
      </c>
      <c r="E124" s="667">
        <f>E123</f>
        <v>9486.56</v>
      </c>
      <c r="F124" s="119">
        <f>E124/D124</f>
        <v>0.47432799999999997</v>
      </c>
    </row>
    <row r="125" spans="1:6">
      <c r="A125" s="53"/>
      <c r="B125" s="1009"/>
      <c r="C125" s="518"/>
      <c r="D125" s="519"/>
      <c r="E125" s="519"/>
      <c r="F125" s="121"/>
    </row>
    <row r="126" spans="1:6">
      <c r="A126" s="53"/>
      <c r="B126" s="1009">
        <v>32</v>
      </c>
      <c r="C126" s="518" t="s">
        <v>30</v>
      </c>
      <c r="D126" s="519">
        <v>20000</v>
      </c>
      <c r="E126" s="519">
        <v>0</v>
      </c>
      <c r="F126" s="121">
        <v>0</v>
      </c>
    </row>
    <row r="127" spans="1:6">
      <c r="A127" s="53"/>
      <c r="B127" s="1009"/>
      <c r="C127" s="518"/>
      <c r="D127" s="519"/>
      <c r="E127" s="519"/>
      <c r="F127" s="121"/>
    </row>
    <row r="128" spans="1:6">
      <c r="A128" s="53"/>
      <c r="B128" s="1009">
        <v>38</v>
      </c>
      <c r="C128" s="518" t="s">
        <v>64</v>
      </c>
      <c r="D128" s="519">
        <v>0</v>
      </c>
      <c r="E128" s="519">
        <f>E129</f>
        <v>9486.56</v>
      </c>
      <c r="F128" s="121"/>
    </row>
    <row r="129" spans="1:6">
      <c r="A129" s="50"/>
      <c r="B129" s="1016">
        <v>386</v>
      </c>
      <c r="C129" s="668" t="s">
        <v>156</v>
      </c>
      <c r="D129" s="467"/>
      <c r="E129" s="467">
        <v>9486.56</v>
      </c>
      <c r="F129" s="126"/>
    </row>
    <row r="130" spans="1:6">
      <c r="A130" s="50"/>
      <c r="B130" s="1016">
        <v>3861</v>
      </c>
      <c r="C130" s="668" t="s">
        <v>769</v>
      </c>
      <c r="D130" s="467"/>
      <c r="E130" s="467">
        <v>9486.56</v>
      </c>
      <c r="F130" s="126"/>
    </row>
    <row r="131" spans="1:6">
      <c r="A131" s="57"/>
      <c r="B131" s="1021"/>
      <c r="C131" s="668"/>
      <c r="D131" s="673"/>
      <c r="E131" s="673"/>
      <c r="F131" s="130"/>
    </row>
    <row r="132" spans="1:6" ht="21" customHeight="1">
      <c r="A132" s="111" t="s">
        <v>43</v>
      </c>
      <c r="B132" s="674" t="s">
        <v>117</v>
      </c>
      <c r="C132" s="669" t="s">
        <v>628</v>
      </c>
      <c r="D132" s="675">
        <f>D136</f>
        <v>10000</v>
      </c>
      <c r="E132" s="675">
        <v>5592</v>
      </c>
      <c r="F132" s="131">
        <f>E132/D132</f>
        <v>0.55920000000000003</v>
      </c>
    </row>
    <row r="133" spans="1:6" ht="33.75" customHeight="1">
      <c r="A133" s="48" t="s">
        <v>406</v>
      </c>
      <c r="B133" s="676" t="s">
        <v>439</v>
      </c>
      <c r="C133" s="665" t="s">
        <v>411</v>
      </c>
      <c r="D133" s="677">
        <f>D132</f>
        <v>10000</v>
      </c>
      <c r="E133" s="677">
        <v>5592</v>
      </c>
      <c r="F133" s="128">
        <f>E133/D133</f>
        <v>0.55920000000000003</v>
      </c>
    </row>
    <row r="134" spans="1:6" ht="25.5" customHeight="1">
      <c r="A134" s="48" t="s">
        <v>594</v>
      </c>
      <c r="B134" s="676" t="s">
        <v>46</v>
      </c>
      <c r="C134" s="665" t="s">
        <v>595</v>
      </c>
      <c r="D134" s="677">
        <f>D132</f>
        <v>10000</v>
      </c>
      <c r="E134" s="677">
        <v>5592</v>
      </c>
      <c r="F134" s="128">
        <f>E134/D134</f>
        <v>0.55920000000000003</v>
      </c>
    </row>
    <row r="135" spans="1:6">
      <c r="A135" s="59"/>
      <c r="B135" s="678"/>
      <c r="C135" s="422"/>
      <c r="D135" s="679"/>
      <c r="E135" s="679"/>
      <c r="F135" s="132"/>
    </row>
    <row r="136" spans="1:6" ht="33.75" customHeight="1">
      <c r="A136" s="59"/>
      <c r="B136" s="678">
        <v>42</v>
      </c>
      <c r="C136" s="422" t="s">
        <v>119</v>
      </c>
      <c r="D136" s="679">
        <v>10000</v>
      </c>
      <c r="E136" s="679">
        <v>5592</v>
      </c>
      <c r="F136" s="132">
        <f>E136/D136</f>
        <v>0.55920000000000003</v>
      </c>
    </row>
    <row r="137" spans="1:6" ht="18" customHeight="1">
      <c r="A137" s="100"/>
      <c r="B137" s="1022">
        <v>422</v>
      </c>
      <c r="C137" s="680" t="s">
        <v>45</v>
      </c>
      <c r="D137" s="1023"/>
      <c r="E137" s="1023">
        <f>E136</f>
        <v>5592</v>
      </c>
      <c r="F137" s="267"/>
    </row>
    <row r="138" spans="1:6" ht="18" customHeight="1">
      <c r="A138" s="100"/>
      <c r="B138" s="1022">
        <v>4227</v>
      </c>
      <c r="C138" s="680" t="s">
        <v>770</v>
      </c>
      <c r="D138" s="1023"/>
      <c r="E138" s="1023">
        <v>5592</v>
      </c>
      <c r="F138" s="267"/>
    </row>
    <row r="139" spans="1:6">
      <c r="A139" s="57"/>
      <c r="B139" s="1021"/>
      <c r="C139" s="668"/>
      <c r="D139" s="673"/>
      <c r="E139" s="673"/>
      <c r="F139" s="130"/>
    </row>
    <row r="140" spans="1:6" ht="36.75" customHeight="1">
      <c r="A140" s="58" t="s">
        <v>43</v>
      </c>
      <c r="B140" s="1024" t="s">
        <v>118</v>
      </c>
      <c r="C140" s="669" t="s">
        <v>629</v>
      </c>
      <c r="D140" s="1025">
        <f>D144</f>
        <v>35000</v>
      </c>
      <c r="E140" s="1025">
        <v>0</v>
      </c>
      <c r="F140" s="133">
        <v>0</v>
      </c>
    </row>
    <row r="141" spans="1:6" ht="33" customHeight="1">
      <c r="A141" s="48" t="s">
        <v>406</v>
      </c>
      <c r="B141" s="676" t="s">
        <v>439</v>
      </c>
      <c r="C141" s="665" t="s">
        <v>411</v>
      </c>
      <c r="D141" s="677">
        <f>D140</f>
        <v>35000</v>
      </c>
      <c r="E141" s="677">
        <v>0</v>
      </c>
      <c r="F141" s="128">
        <v>0</v>
      </c>
    </row>
    <row r="142" spans="1:6" ht="25.5" customHeight="1">
      <c r="A142" s="48" t="s">
        <v>594</v>
      </c>
      <c r="B142" s="676" t="s">
        <v>46</v>
      </c>
      <c r="C142" s="665" t="s">
        <v>595</v>
      </c>
      <c r="D142" s="677">
        <f>D140</f>
        <v>35000</v>
      </c>
      <c r="E142" s="677">
        <v>0</v>
      </c>
      <c r="F142" s="128">
        <v>0</v>
      </c>
    </row>
    <row r="143" spans="1:6">
      <c r="A143" s="59"/>
      <c r="B143" s="678"/>
      <c r="C143" s="422"/>
      <c r="D143" s="679"/>
      <c r="E143" s="679"/>
      <c r="F143" s="132"/>
    </row>
    <row r="144" spans="1:6" ht="32.25">
      <c r="A144" s="60"/>
      <c r="B144" s="517">
        <v>42</v>
      </c>
      <c r="C144" s="518" t="s">
        <v>119</v>
      </c>
      <c r="D144" s="1026">
        <v>35000</v>
      </c>
      <c r="E144" s="1026">
        <v>0</v>
      </c>
      <c r="F144" s="134">
        <v>0</v>
      </c>
    </row>
    <row r="145" spans="1:7">
      <c r="A145" s="60"/>
      <c r="B145" s="517"/>
      <c r="C145" s="518"/>
      <c r="D145" s="1026"/>
      <c r="E145" s="1026"/>
      <c r="F145" s="134"/>
    </row>
    <row r="146" spans="1:7">
      <c r="A146" s="111" t="s">
        <v>43</v>
      </c>
      <c r="B146" s="1024" t="s">
        <v>693</v>
      </c>
      <c r="C146" s="669" t="s">
        <v>694</v>
      </c>
      <c r="D146" s="1025">
        <v>15000</v>
      </c>
      <c r="E146" s="1025">
        <v>0</v>
      </c>
      <c r="F146" s="133">
        <v>0</v>
      </c>
    </row>
    <row r="147" spans="1:7" ht="31.5">
      <c r="A147" s="48" t="s">
        <v>406</v>
      </c>
      <c r="B147" s="676" t="s">
        <v>439</v>
      </c>
      <c r="C147" s="665" t="s">
        <v>411</v>
      </c>
      <c r="D147" s="1027">
        <v>15000</v>
      </c>
      <c r="E147" s="1027">
        <v>0</v>
      </c>
      <c r="F147" s="263">
        <v>0</v>
      </c>
    </row>
    <row r="148" spans="1:7">
      <c r="A148" s="48" t="s">
        <v>594</v>
      </c>
      <c r="B148" s="676" t="s">
        <v>46</v>
      </c>
      <c r="C148" s="665" t="s">
        <v>595</v>
      </c>
      <c r="D148" s="1027">
        <v>15000</v>
      </c>
      <c r="E148" s="1027">
        <v>0</v>
      </c>
      <c r="F148" s="263">
        <v>0</v>
      </c>
    </row>
    <row r="149" spans="1:7">
      <c r="A149" s="60"/>
      <c r="B149" s="517"/>
      <c r="C149" s="518"/>
      <c r="D149" s="1026"/>
      <c r="E149" s="1026"/>
      <c r="F149" s="134"/>
    </row>
    <row r="150" spans="1:7" ht="32.25">
      <c r="A150" s="60"/>
      <c r="B150" s="517">
        <v>42</v>
      </c>
      <c r="C150" s="422" t="s">
        <v>119</v>
      </c>
      <c r="D150" s="1026">
        <v>15000</v>
      </c>
      <c r="E150" s="1026">
        <v>0</v>
      </c>
      <c r="F150" s="134">
        <v>0</v>
      </c>
    </row>
    <row r="151" spans="1:7">
      <c r="A151" s="60"/>
      <c r="B151" s="517"/>
      <c r="C151" s="518"/>
      <c r="D151" s="1026"/>
      <c r="E151" s="1026"/>
      <c r="F151" s="134"/>
    </row>
    <row r="152" spans="1:7" ht="23.25" customHeight="1">
      <c r="A152" s="56" t="s">
        <v>98</v>
      </c>
      <c r="B152" s="998">
        <v>1012</v>
      </c>
      <c r="C152" s="999" t="s">
        <v>115</v>
      </c>
      <c r="D152" s="1000">
        <f>D154+D162+D168+D176</f>
        <v>536000</v>
      </c>
      <c r="E152" s="1000">
        <f>E154+E162+E168+E176</f>
        <v>0</v>
      </c>
      <c r="F152" s="114">
        <v>0</v>
      </c>
      <c r="G152" s="47"/>
    </row>
    <row r="153" spans="1:7">
      <c r="A153" s="61"/>
      <c r="B153" s="1019"/>
      <c r="C153" s="1020"/>
      <c r="D153" s="664"/>
      <c r="E153" s="658"/>
      <c r="F153" s="115"/>
    </row>
    <row r="154" spans="1:7" ht="31.15" customHeight="1">
      <c r="A154" s="108" t="s">
        <v>43</v>
      </c>
      <c r="B154" s="1002" t="s">
        <v>122</v>
      </c>
      <c r="C154" s="1013" t="s">
        <v>116</v>
      </c>
      <c r="D154" s="1004">
        <f>D160</f>
        <v>500000</v>
      </c>
      <c r="E154" s="670">
        <v>0</v>
      </c>
      <c r="F154" s="122">
        <v>0</v>
      </c>
    </row>
    <row r="155" spans="1:7" ht="36.75" customHeight="1">
      <c r="A155" s="51" t="s">
        <v>406</v>
      </c>
      <c r="B155" s="1005" t="s">
        <v>438</v>
      </c>
      <c r="C155" s="665" t="s">
        <v>410</v>
      </c>
      <c r="D155" s="1007">
        <f>D154</f>
        <v>500000</v>
      </c>
      <c r="E155" s="1007">
        <v>0</v>
      </c>
      <c r="F155" s="117">
        <v>0</v>
      </c>
    </row>
    <row r="156" spans="1:7" ht="16.5" customHeight="1">
      <c r="A156" s="51" t="s">
        <v>594</v>
      </c>
      <c r="B156" s="1005" t="s">
        <v>46</v>
      </c>
      <c r="C156" s="665" t="s">
        <v>595</v>
      </c>
      <c r="D156" s="1007">
        <v>125000</v>
      </c>
      <c r="E156" s="1007">
        <v>0</v>
      </c>
      <c r="F156" s="117">
        <v>0</v>
      </c>
    </row>
    <row r="157" spans="1:7" ht="16.5" customHeight="1">
      <c r="A157" s="51"/>
      <c r="B157" s="1005" t="s">
        <v>446</v>
      </c>
      <c r="C157" s="665" t="s">
        <v>602</v>
      </c>
      <c r="D157" s="1007">
        <v>0</v>
      </c>
      <c r="E157" s="1007">
        <v>0</v>
      </c>
      <c r="F157" s="117">
        <v>0</v>
      </c>
    </row>
    <row r="158" spans="1:7" ht="16.5" customHeight="1">
      <c r="A158" s="51"/>
      <c r="B158" s="1005" t="s">
        <v>208</v>
      </c>
      <c r="C158" s="665" t="s">
        <v>597</v>
      </c>
      <c r="D158" s="1007">
        <v>375000</v>
      </c>
      <c r="E158" s="1007">
        <v>0</v>
      </c>
      <c r="F158" s="117">
        <v>0</v>
      </c>
    </row>
    <row r="159" spans="1:7">
      <c r="A159" s="50"/>
      <c r="B159" s="1019"/>
      <c r="C159" s="1020"/>
      <c r="D159" s="664"/>
      <c r="E159" s="681"/>
      <c r="F159" s="135"/>
    </row>
    <row r="160" spans="1:7" ht="33.75" customHeight="1">
      <c r="A160" s="62"/>
      <c r="B160" s="1028">
        <v>42</v>
      </c>
      <c r="C160" s="1029" t="s">
        <v>185</v>
      </c>
      <c r="D160" s="664">
        <v>500000</v>
      </c>
      <c r="E160" s="423">
        <v>0</v>
      </c>
      <c r="F160" s="135">
        <v>0</v>
      </c>
    </row>
    <row r="161" spans="1:6">
      <c r="A161" s="49"/>
      <c r="B161" s="656"/>
      <c r="D161" s="657"/>
      <c r="E161" s="658"/>
      <c r="F161" s="129"/>
    </row>
    <row r="162" spans="1:6" ht="17.25" customHeight="1">
      <c r="A162" s="110" t="s">
        <v>43</v>
      </c>
      <c r="B162" s="1030" t="s">
        <v>123</v>
      </c>
      <c r="C162" s="172" t="s">
        <v>296</v>
      </c>
      <c r="D162" s="1031">
        <f>D166</f>
        <v>6000</v>
      </c>
      <c r="E162" s="1032">
        <v>0</v>
      </c>
      <c r="F162" s="127">
        <v>0</v>
      </c>
    </row>
    <row r="163" spans="1:6" ht="32.25" customHeight="1">
      <c r="A163" s="51" t="s">
        <v>406</v>
      </c>
      <c r="B163" s="1005" t="s">
        <v>438</v>
      </c>
      <c r="C163" s="665" t="s">
        <v>410</v>
      </c>
      <c r="D163" s="1007">
        <f>D162</f>
        <v>6000</v>
      </c>
      <c r="E163" s="1007">
        <v>0</v>
      </c>
      <c r="F163" s="117">
        <v>0</v>
      </c>
    </row>
    <row r="164" spans="1:6" ht="18" customHeight="1">
      <c r="A164" s="51" t="s">
        <v>594</v>
      </c>
      <c r="B164" s="1005" t="s">
        <v>208</v>
      </c>
      <c r="C164" s="665" t="s">
        <v>597</v>
      </c>
      <c r="D164" s="1007">
        <f>D162</f>
        <v>6000</v>
      </c>
      <c r="E164" s="1007">
        <v>0</v>
      </c>
      <c r="F164" s="117">
        <v>0</v>
      </c>
    </row>
    <row r="165" spans="1:6">
      <c r="A165" s="49"/>
      <c r="B165" s="656"/>
      <c r="D165" s="657"/>
      <c r="E165" s="658"/>
      <c r="F165" s="129"/>
    </row>
    <row r="166" spans="1:6">
      <c r="A166" s="63"/>
      <c r="B166" s="1033">
        <v>32</v>
      </c>
      <c r="C166" s="1034" t="s">
        <v>30</v>
      </c>
      <c r="D166" s="1001">
        <v>6000</v>
      </c>
      <c r="E166" s="1001">
        <v>0</v>
      </c>
      <c r="F166" s="136">
        <v>0</v>
      </c>
    </row>
    <row r="167" spans="1:6">
      <c r="A167" s="49"/>
      <c r="B167" s="656"/>
      <c r="C167" s="1035"/>
      <c r="D167" s="657"/>
      <c r="E167" s="658"/>
      <c r="F167" s="129"/>
    </row>
    <row r="168" spans="1:6" ht="17.25" customHeight="1">
      <c r="A168" s="112" t="s">
        <v>43</v>
      </c>
      <c r="B168" s="1036" t="s">
        <v>124</v>
      </c>
      <c r="C168" s="1013" t="s">
        <v>630</v>
      </c>
      <c r="D168" s="1032">
        <f>D174</f>
        <v>20000</v>
      </c>
      <c r="E168" s="1037">
        <v>0</v>
      </c>
      <c r="F168" s="137">
        <v>0</v>
      </c>
    </row>
    <row r="169" spans="1:6" ht="37.5" customHeight="1">
      <c r="A169" s="51" t="s">
        <v>406</v>
      </c>
      <c r="B169" s="1005" t="s">
        <v>438</v>
      </c>
      <c r="C169" s="665" t="s">
        <v>410</v>
      </c>
      <c r="D169" s="1007">
        <f>D168</f>
        <v>20000</v>
      </c>
      <c r="E169" s="1007">
        <v>0</v>
      </c>
      <c r="F169" s="117">
        <v>0</v>
      </c>
    </row>
    <row r="170" spans="1:6" ht="15.75" customHeight="1">
      <c r="A170" s="51" t="s">
        <v>594</v>
      </c>
      <c r="B170" s="1005" t="s">
        <v>46</v>
      </c>
      <c r="C170" s="665" t="s">
        <v>595</v>
      </c>
      <c r="D170" s="1007">
        <v>0</v>
      </c>
      <c r="E170" s="1007">
        <v>0</v>
      </c>
      <c r="F170" s="117">
        <v>0</v>
      </c>
    </row>
    <row r="171" spans="1:6" ht="15.75" customHeight="1">
      <c r="A171" s="51"/>
      <c r="B171" s="1005" t="s">
        <v>446</v>
      </c>
      <c r="C171" s="665" t="s">
        <v>631</v>
      </c>
      <c r="D171" s="1007">
        <v>20000</v>
      </c>
      <c r="E171" s="1007">
        <v>0</v>
      </c>
      <c r="F171" s="117">
        <v>0</v>
      </c>
    </row>
    <row r="172" spans="1:6" ht="15.75" customHeight="1">
      <c r="A172" s="51"/>
      <c r="B172" s="1005" t="s">
        <v>270</v>
      </c>
      <c r="C172" s="665" t="s">
        <v>599</v>
      </c>
      <c r="D172" s="1007">
        <v>0</v>
      </c>
      <c r="E172" s="1007">
        <v>0</v>
      </c>
      <c r="F172" s="117">
        <v>0</v>
      </c>
    </row>
    <row r="173" spans="1:6">
      <c r="A173" s="57"/>
      <c r="B173" s="682"/>
      <c r="C173" s="668"/>
      <c r="D173" s="538"/>
      <c r="E173" s="673"/>
      <c r="F173" s="130"/>
    </row>
    <row r="174" spans="1:6" ht="32.25">
      <c r="A174" s="60"/>
      <c r="B174" s="1038">
        <v>42</v>
      </c>
      <c r="C174" s="518" t="s">
        <v>119</v>
      </c>
      <c r="D174" s="415">
        <v>20000</v>
      </c>
      <c r="E174" s="1026">
        <v>0</v>
      </c>
      <c r="F174" s="134">
        <v>0</v>
      </c>
    </row>
    <row r="175" spans="1:6">
      <c r="A175" s="60"/>
      <c r="B175" s="1038"/>
      <c r="C175" s="518"/>
      <c r="D175" s="415"/>
      <c r="E175" s="1026"/>
      <c r="F175" s="134"/>
    </row>
    <row r="176" spans="1:6" ht="26.45" customHeight="1">
      <c r="A176" s="111" t="s">
        <v>43</v>
      </c>
      <c r="B176" s="1024" t="s">
        <v>563</v>
      </c>
      <c r="C176" s="669" t="s">
        <v>564</v>
      </c>
      <c r="D176" s="675">
        <f>D180</f>
        <v>10000</v>
      </c>
      <c r="E176" s="1025">
        <v>0</v>
      </c>
      <c r="F176" s="133">
        <v>0</v>
      </c>
    </row>
    <row r="177" spans="1:7" ht="31.5">
      <c r="A177" s="48" t="s">
        <v>394</v>
      </c>
      <c r="B177" s="1039" t="s">
        <v>632</v>
      </c>
      <c r="C177" s="665" t="s">
        <v>410</v>
      </c>
      <c r="D177" s="677">
        <f>D176</f>
        <v>10000</v>
      </c>
      <c r="E177" s="1040">
        <v>0</v>
      </c>
      <c r="F177" s="138">
        <v>0</v>
      </c>
    </row>
    <row r="178" spans="1:7">
      <c r="A178" s="48" t="s">
        <v>594</v>
      </c>
      <c r="B178" s="1039">
        <v>11</v>
      </c>
      <c r="C178" s="665" t="s">
        <v>595</v>
      </c>
      <c r="D178" s="677">
        <f>D176</f>
        <v>10000</v>
      </c>
      <c r="E178" s="1040">
        <v>0</v>
      </c>
      <c r="F178" s="138">
        <v>0</v>
      </c>
    </row>
    <row r="179" spans="1:7">
      <c r="A179" s="64"/>
      <c r="B179" s="1041"/>
      <c r="C179" s="518"/>
      <c r="D179" s="415"/>
      <c r="E179" s="1026"/>
      <c r="F179" s="134"/>
    </row>
    <row r="180" spans="1:7">
      <c r="A180" s="64"/>
      <c r="B180" s="1041">
        <v>32</v>
      </c>
      <c r="C180" s="518" t="s">
        <v>30</v>
      </c>
      <c r="D180" s="415">
        <v>10000</v>
      </c>
      <c r="E180" s="1026">
        <v>0</v>
      </c>
      <c r="F180" s="134">
        <v>0</v>
      </c>
    </row>
    <row r="181" spans="1:7">
      <c r="A181" s="60"/>
      <c r="B181" s="1041"/>
      <c r="C181" s="518"/>
      <c r="D181" s="415"/>
      <c r="E181" s="1026"/>
      <c r="F181" s="134"/>
    </row>
    <row r="182" spans="1:7" ht="25.5" customHeight="1">
      <c r="A182" s="45" t="s">
        <v>51</v>
      </c>
      <c r="B182" s="662" t="s">
        <v>120</v>
      </c>
      <c r="C182" s="663" t="s">
        <v>336</v>
      </c>
      <c r="D182" s="683">
        <f>D183</f>
        <v>735000</v>
      </c>
      <c r="E182" s="683">
        <f>E183</f>
        <v>110185.22</v>
      </c>
      <c r="F182" s="139">
        <f>E182/D182</f>
        <v>0.14991186394557823</v>
      </c>
    </row>
    <row r="183" spans="1:7" ht="42" customHeight="1">
      <c r="A183" s="65" t="s">
        <v>98</v>
      </c>
      <c r="B183" s="1042" t="s">
        <v>350</v>
      </c>
      <c r="C183" s="418" t="s">
        <v>565</v>
      </c>
      <c r="D183" s="1043">
        <f>D185+D192+D200+D208+D214+D225+D231+D237+D242+D249+D255+D264+D276+D270+D282+D288+D295+D301+D307+D313+D321+D328+D335+D343+D350</f>
        <v>735000</v>
      </c>
      <c r="E183" s="1043">
        <f>E214+E313</f>
        <v>110185.22</v>
      </c>
      <c r="F183" s="140">
        <f>E183/D183</f>
        <v>0.14991186394557823</v>
      </c>
    </row>
    <row r="184" spans="1:7">
      <c r="A184" s="66"/>
      <c r="B184" s="682"/>
      <c r="C184" s="668"/>
      <c r="D184" s="684"/>
      <c r="E184" s="673"/>
      <c r="F184" s="141"/>
    </row>
    <row r="185" spans="1:7" ht="33" customHeight="1">
      <c r="A185" s="87" t="s">
        <v>43</v>
      </c>
      <c r="B185" s="685" t="s">
        <v>130</v>
      </c>
      <c r="C185" s="669" t="s">
        <v>243</v>
      </c>
      <c r="D185" s="686">
        <f>D190</f>
        <v>30000</v>
      </c>
      <c r="E185" s="686">
        <v>0</v>
      </c>
      <c r="F185" s="30">
        <v>0</v>
      </c>
    </row>
    <row r="186" spans="1:7" ht="32.25" customHeight="1">
      <c r="A186" s="51" t="s">
        <v>406</v>
      </c>
      <c r="B186" s="1005" t="s">
        <v>436</v>
      </c>
      <c r="C186" s="665" t="s">
        <v>408</v>
      </c>
      <c r="D186" s="1007">
        <f>D185</f>
        <v>30000</v>
      </c>
      <c r="E186" s="1007">
        <v>0</v>
      </c>
      <c r="F186" s="117">
        <v>0</v>
      </c>
    </row>
    <row r="187" spans="1:7" ht="21.75" customHeight="1">
      <c r="A187" s="51" t="s">
        <v>594</v>
      </c>
      <c r="B187" s="1005" t="s">
        <v>46</v>
      </c>
      <c r="C187" s="665" t="s">
        <v>595</v>
      </c>
      <c r="D187" s="1007">
        <v>30000</v>
      </c>
      <c r="E187" s="1007">
        <v>0</v>
      </c>
      <c r="F187" s="117">
        <v>0</v>
      </c>
    </row>
    <row r="188" spans="1:7" ht="18.75" customHeight="1">
      <c r="A188" s="51"/>
      <c r="B188" s="1005" t="s">
        <v>208</v>
      </c>
      <c r="C188" s="665" t="s">
        <v>597</v>
      </c>
      <c r="D188" s="1007">
        <v>0</v>
      </c>
      <c r="E188" s="1007">
        <v>0</v>
      </c>
      <c r="F188" s="117">
        <v>0</v>
      </c>
    </row>
    <row r="189" spans="1:7" s="7" customFormat="1" ht="15.75" customHeight="1">
      <c r="A189" s="67"/>
      <c r="B189" s="1044"/>
      <c r="C189" s="687"/>
      <c r="D189" s="1045"/>
      <c r="E189" s="1045"/>
      <c r="F189" s="142"/>
      <c r="G189" s="68"/>
    </row>
    <row r="190" spans="1:7">
      <c r="A190" s="53"/>
      <c r="B190" s="1046">
        <v>42</v>
      </c>
      <c r="C190" s="518" t="s">
        <v>633</v>
      </c>
      <c r="D190" s="1001">
        <v>30000</v>
      </c>
      <c r="E190" s="1001">
        <v>0</v>
      </c>
      <c r="F190" s="136">
        <v>0</v>
      </c>
    </row>
    <row r="191" spans="1:7">
      <c r="A191" s="69"/>
      <c r="B191" s="656"/>
      <c r="C191" s="1047"/>
      <c r="D191" s="658"/>
      <c r="E191" s="658"/>
      <c r="F191" s="31"/>
    </row>
    <row r="192" spans="1:7" ht="25.5" customHeight="1">
      <c r="A192" s="163" t="s">
        <v>43</v>
      </c>
      <c r="B192" s="1048" t="s">
        <v>267</v>
      </c>
      <c r="C192" s="172" t="s">
        <v>241</v>
      </c>
      <c r="D192" s="171">
        <f>D196+D198</f>
        <v>12000</v>
      </c>
      <c r="E192" s="1004">
        <v>0</v>
      </c>
      <c r="F192" s="125">
        <v>0</v>
      </c>
    </row>
    <row r="193" spans="1:7" ht="37.5" customHeight="1">
      <c r="A193" s="48" t="s">
        <v>406</v>
      </c>
      <c r="B193" s="1005" t="s">
        <v>441</v>
      </c>
      <c r="C193" s="665" t="s">
        <v>413</v>
      </c>
      <c r="D193" s="1007">
        <f>D192</f>
        <v>12000</v>
      </c>
      <c r="E193" s="1007">
        <v>0</v>
      </c>
      <c r="F193" s="117">
        <v>0</v>
      </c>
    </row>
    <row r="194" spans="1:7" ht="25.5" customHeight="1">
      <c r="A194" s="48" t="s">
        <v>594</v>
      </c>
      <c r="B194" s="1005" t="s">
        <v>46</v>
      </c>
      <c r="C194" s="665" t="s">
        <v>595</v>
      </c>
      <c r="D194" s="1007">
        <f>D192</f>
        <v>12000</v>
      </c>
      <c r="E194" s="1007">
        <v>0</v>
      </c>
      <c r="F194" s="117">
        <v>0</v>
      </c>
    </row>
    <row r="195" spans="1:7" s="7" customFormat="1" ht="19.5" customHeight="1">
      <c r="A195" s="70"/>
      <c r="B195" s="1044"/>
      <c r="C195" s="687"/>
      <c r="D195" s="1045"/>
      <c r="E195" s="1045"/>
      <c r="F195" s="142"/>
      <c r="G195" s="68"/>
    </row>
    <row r="196" spans="1:7" ht="16.5" customHeight="1">
      <c r="A196" s="71"/>
      <c r="B196" s="688">
        <v>32</v>
      </c>
      <c r="C196" s="689" t="s">
        <v>30</v>
      </c>
      <c r="D196" s="690">
        <v>12000</v>
      </c>
      <c r="E196" s="423">
        <v>0</v>
      </c>
      <c r="F196" s="135">
        <v>0</v>
      </c>
    </row>
    <row r="197" spans="1:7">
      <c r="A197" s="72"/>
      <c r="B197" s="656"/>
      <c r="C197" s="1047"/>
      <c r="D197" s="657"/>
      <c r="E197" s="658"/>
      <c r="F197" s="129"/>
    </row>
    <row r="198" spans="1:7" ht="32.25">
      <c r="A198" s="73"/>
      <c r="B198" s="1049">
        <v>42</v>
      </c>
      <c r="C198" s="1029" t="s">
        <v>238</v>
      </c>
      <c r="D198" s="691">
        <v>0</v>
      </c>
      <c r="E198" s="415">
        <v>0</v>
      </c>
      <c r="F198" s="143">
        <v>0</v>
      </c>
    </row>
    <row r="199" spans="1:7" ht="12.75" customHeight="1">
      <c r="A199" s="66"/>
      <c r="B199" s="682"/>
      <c r="C199" s="1050"/>
      <c r="D199" s="538"/>
      <c r="E199" s="1051"/>
      <c r="F199" s="144"/>
    </row>
    <row r="200" spans="1:7" ht="21" customHeight="1">
      <c r="A200" s="111" t="s">
        <v>43</v>
      </c>
      <c r="B200" s="1024" t="s">
        <v>286</v>
      </c>
      <c r="C200" s="669" t="s">
        <v>310</v>
      </c>
      <c r="D200" s="675">
        <f>D204+D206</f>
        <v>18000</v>
      </c>
      <c r="E200" s="675">
        <v>0</v>
      </c>
      <c r="F200" s="131">
        <v>0</v>
      </c>
    </row>
    <row r="201" spans="1:7" ht="38.25" customHeight="1">
      <c r="A201" s="48" t="s">
        <v>406</v>
      </c>
      <c r="B201" s="1005" t="s">
        <v>441</v>
      </c>
      <c r="C201" s="665" t="s">
        <v>413</v>
      </c>
      <c r="D201" s="1007">
        <f>D200</f>
        <v>18000</v>
      </c>
      <c r="E201" s="1007">
        <v>0</v>
      </c>
      <c r="F201" s="117">
        <v>0</v>
      </c>
    </row>
    <row r="202" spans="1:7" ht="25.5" customHeight="1">
      <c r="A202" s="48" t="s">
        <v>594</v>
      </c>
      <c r="B202" s="1005" t="s">
        <v>46</v>
      </c>
      <c r="C202" s="665" t="s">
        <v>595</v>
      </c>
      <c r="D202" s="1007">
        <f>D200</f>
        <v>18000</v>
      </c>
      <c r="E202" s="1007">
        <v>0</v>
      </c>
      <c r="F202" s="117">
        <v>0</v>
      </c>
    </row>
    <row r="203" spans="1:7" s="7" customFormat="1" ht="17.25" customHeight="1">
      <c r="A203" s="70"/>
      <c r="B203" s="1044"/>
      <c r="C203" s="687"/>
      <c r="D203" s="1045"/>
      <c r="E203" s="1045"/>
      <c r="F203" s="142"/>
      <c r="G203" s="68"/>
    </row>
    <row r="204" spans="1:7" ht="16.5" customHeight="1">
      <c r="A204" s="60"/>
      <c r="B204" s="1041">
        <v>32</v>
      </c>
      <c r="C204" s="518" t="s">
        <v>30</v>
      </c>
      <c r="D204" s="415">
        <v>18000</v>
      </c>
      <c r="E204" s="415">
        <v>0</v>
      </c>
      <c r="F204" s="145">
        <v>0</v>
      </c>
    </row>
    <row r="205" spans="1:7" ht="12.75" customHeight="1">
      <c r="A205" s="57"/>
      <c r="B205" s="1021"/>
      <c r="C205" s="668"/>
      <c r="D205" s="538"/>
      <c r="E205" s="538"/>
      <c r="F205" s="144"/>
    </row>
    <row r="206" spans="1:7" ht="34.5" customHeight="1">
      <c r="A206" s="57"/>
      <c r="B206" s="517">
        <v>42</v>
      </c>
      <c r="C206" s="518" t="s">
        <v>238</v>
      </c>
      <c r="D206" s="415">
        <v>0</v>
      </c>
      <c r="E206" s="415">
        <v>0</v>
      </c>
      <c r="F206" s="145">
        <v>0</v>
      </c>
    </row>
    <row r="207" spans="1:7" ht="14.25" customHeight="1">
      <c r="A207" s="66"/>
      <c r="B207" s="682"/>
      <c r="C207" s="1020"/>
      <c r="D207" s="1051"/>
      <c r="E207" s="1051"/>
      <c r="F207" s="146"/>
    </row>
    <row r="208" spans="1:7" ht="38.25" customHeight="1">
      <c r="A208" s="81" t="s">
        <v>43</v>
      </c>
      <c r="B208" s="1017" t="s">
        <v>303</v>
      </c>
      <c r="C208" s="692" t="s">
        <v>279</v>
      </c>
      <c r="D208" s="686">
        <f>D212</f>
        <v>10000</v>
      </c>
      <c r="E208" s="1052">
        <v>0</v>
      </c>
      <c r="F208" s="30">
        <v>0</v>
      </c>
    </row>
    <row r="209" spans="1:7" ht="36.75" customHeight="1">
      <c r="A209" s="48" t="s">
        <v>406</v>
      </c>
      <c r="B209" s="1005" t="s">
        <v>441</v>
      </c>
      <c r="C209" s="665" t="s">
        <v>413</v>
      </c>
      <c r="D209" s="1007">
        <f>D208</f>
        <v>10000</v>
      </c>
      <c r="E209" s="1007">
        <v>0</v>
      </c>
      <c r="F209" s="117">
        <v>0</v>
      </c>
    </row>
    <row r="210" spans="1:7" ht="23.25" customHeight="1">
      <c r="A210" s="48" t="s">
        <v>594</v>
      </c>
      <c r="B210" s="1005" t="s">
        <v>46</v>
      </c>
      <c r="C210" s="665" t="s">
        <v>595</v>
      </c>
      <c r="D210" s="1007">
        <f>D208</f>
        <v>10000</v>
      </c>
      <c r="E210" s="1007">
        <v>0</v>
      </c>
      <c r="F210" s="117">
        <v>0</v>
      </c>
    </row>
    <row r="211" spans="1:7" s="7" customFormat="1" ht="18" customHeight="1">
      <c r="A211" s="70"/>
      <c r="B211" s="1044"/>
      <c r="C211" s="687"/>
      <c r="D211" s="1045"/>
      <c r="E211" s="1045"/>
      <c r="F211" s="142"/>
      <c r="G211" s="68"/>
    </row>
    <row r="212" spans="1:7" ht="18.75" customHeight="1">
      <c r="A212" s="74"/>
      <c r="B212" s="75">
        <v>32</v>
      </c>
      <c r="C212" s="693" t="s">
        <v>30</v>
      </c>
      <c r="D212" s="424">
        <v>10000</v>
      </c>
      <c r="E212" s="1053">
        <v>0</v>
      </c>
      <c r="F212" s="147">
        <v>0</v>
      </c>
    </row>
    <row r="213" spans="1:7" ht="14.25" customHeight="1">
      <c r="A213" s="76"/>
      <c r="B213" s="1054"/>
      <c r="C213" s="694"/>
      <c r="D213" s="681"/>
      <c r="E213" s="1055"/>
      <c r="F213" s="148"/>
    </row>
    <row r="214" spans="1:7" ht="51" customHeight="1">
      <c r="A214" s="112" t="s">
        <v>43</v>
      </c>
      <c r="B214" s="1056" t="s">
        <v>351</v>
      </c>
      <c r="C214" s="1013" t="s">
        <v>297</v>
      </c>
      <c r="D214" s="1032">
        <f>D223</f>
        <v>50000</v>
      </c>
      <c r="E214" s="1032">
        <v>108824.81</v>
      </c>
      <c r="F214" s="149">
        <f>E214/D214</f>
        <v>2.1764961999999999</v>
      </c>
    </row>
    <row r="215" spans="1:7" ht="35.25" customHeight="1">
      <c r="A215" s="51" t="s">
        <v>406</v>
      </c>
      <c r="B215" s="1005" t="s">
        <v>436</v>
      </c>
      <c r="C215" s="665" t="s">
        <v>408</v>
      </c>
      <c r="D215" s="1007">
        <f>D214</f>
        <v>50000</v>
      </c>
      <c r="E215" s="1007">
        <f>E214</f>
        <v>108824.81</v>
      </c>
      <c r="F215" s="117">
        <f>E215/D215</f>
        <v>2.1764961999999999</v>
      </c>
    </row>
    <row r="216" spans="1:7" ht="18" customHeight="1">
      <c r="A216" s="51" t="s">
        <v>594</v>
      </c>
      <c r="B216" s="1005" t="s">
        <v>46</v>
      </c>
      <c r="C216" s="665" t="s">
        <v>595</v>
      </c>
      <c r="D216" s="1007">
        <v>50000</v>
      </c>
      <c r="E216" s="1007">
        <f>E214</f>
        <v>108824.81</v>
      </c>
      <c r="F216" s="117">
        <f>E216/D216</f>
        <v>2.1764961999999999</v>
      </c>
    </row>
    <row r="217" spans="1:7" hidden="1">
      <c r="A217" s="57"/>
      <c r="B217" s="589"/>
      <c r="C217" s="668"/>
      <c r="D217" s="538"/>
      <c r="E217" s="538"/>
      <c r="F217" s="144"/>
    </row>
    <row r="218" spans="1:7">
      <c r="A218" s="57"/>
      <c r="B218" s="589"/>
      <c r="C218" s="668"/>
      <c r="D218" s="538"/>
      <c r="E218" s="538"/>
      <c r="F218" s="144"/>
    </row>
    <row r="219" spans="1:7" ht="32.25">
      <c r="A219" s="60"/>
      <c r="B219" s="517">
        <v>36</v>
      </c>
      <c r="C219" s="518" t="s">
        <v>703</v>
      </c>
      <c r="D219" s="415">
        <v>0</v>
      </c>
      <c r="E219" s="415">
        <f>E216</f>
        <v>108824.81</v>
      </c>
      <c r="F219" s="145"/>
    </row>
    <row r="220" spans="1:7" ht="36.6" customHeight="1">
      <c r="A220" s="57"/>
      <c r="B220" s="589">
        <v>366</v>
      </c>
      <c r="C220" s="668" t="s">
        <v>153</v>
      </c>
      <c r="D220" s="538">
        <v>0</v>
      </c>
      <c r="E220" s="538">
        <f>E219</f>
        <v>108824.81</v>
      </c>
      <c r="F220" s="144"/>
    </row>
    <row r="221" spans="1:7" s="7" customFormat="1" ht="10.5" customHeight="1">
      <c r="A221" s="70"/>
      <c r="B221" s="695"/>
      <c r="C221" s="687"/>
      <c r="D221" s="696"/>
      <c r="E221" s="696"/>
      <c r="F221" s="150"/>
      <c r="G221" s="68"/>
    </row>
    <row r="222" spans="1:7" s="7" customFormat="1" ht="10.5" customHeight="1">
      <c r="A222" s="70"/>
      <c r="B222" s="695"/>
      <c r="C222" s="687"/>
      <c r="D222" s="696"/>
      <c r="E222" s="696"/>
      <c r="F222" s="150"/>
      <c r="G222" s="68"/>
    </row>
    <row r="223" spans="1:7" ht="18.600000000000001" customHeight="1">
      <c r="A223" s="60"/>
      <c r="B223" s="517">
        <v>42</v>
      </c>
      <c r="C223" s="518" t="s">
        <v>72</v>
      </c>
      <c r="D223" s="415">
        <v>50000</v>
      </c>
      <c r="E223" s="415">
        <v>0</v>
      </c>
      <c r="F223" s="145">
        <v>0</v>
      </c>
    </row>
    <row r="224" spans="1:7">
      <c r="A224" s="66"/>
      <c r="B224" s="589"/>
      <c r="C224" s="668"/>
      <c r="D224" s="538"/>
      <c r="E224" s="538"/>
      <c r="F224" s="144"/>
    </row>
    <row r="225" spans="1:6" ht="26.45" customHeight="1">
      <c r="A225" s="164" t="s">
        <v>43</v>
      </c>
      <c r="B225" s="685" t="s">
        <v>652</v>
      </c>
      <c r="C225" s="692" t="s">
        <v>634</v>
      </c>
      <c r="D225" s="686">
        <f>D229</f>
        <v>40000</v>
      </c>
      <c r="E225" s="686">
        <v>0</v>
      </c>
      <c r="F225" s="30">
        <v>0</v>
      </c>
    </row>
    <row r="226" spans="1:6" ht="34.5" customHeight="1">
      <c r="A226" s="51" t="s">
        <v>406</v>
      </c>
      <c r="B226" s="1005" t="s">
        <v>436</v>
      </c>
      <c r="C226" s="665" t="s">
        <v>408</v>
      </c>
      <c r="D226" s="1007">
        <f>D225</f>
        <v>40000</v>
      </c>
      <c r="E226" s="1007">
        <v>0</v>
      </c>
      <c r="F226" s="117">
        <v>0</v>
      </c>
    </row>
    <row r="227" spans="1:6" ht="24" customHeight="1">
      <c r="A227" s="51" t="s">
        <v>594</v>
      </c>
      <c r="B227" s="1005" t="s">
        <v>446</v>
      </c>
      <c r="C227" s="665" t="s">
        <v>602</v>
      </c>
      <c r="D227" s="1007">
        <f>D225</f>
        <v>40000</v>
      </c>
      <c r="E227" s="1007">
        <v>0</v>
      </c>
      <c r="F227" s="117">
        <v>0</v>
      </c>
    </row>
    <row r="228" spans="1:6">
      <c r="A228" s="78"/>
      <c r="B228" s="997"/>
      <c r="C228" s="1057"/>
      <c r="D228" s="658"/>
      <c r="E228" s="1058"/>
      <c r="F228" s="31"/>
    </row>
    <row r="229" spans="1:6" ht="32.25">
      <c r="A229" s="63"/>
      <c r="B229" s="1033">
        <v>42</v>
      </c>
      <c r="C229" s="1059" t="s">
        <v>119</v>
      </c>
      <c r="D229" s="1001">
        <v>40000</v>
      </c>
      <c r="E229" s="1060">
        <v>0</v>
      </c>
      <c r="F229" s="136">
        <v>0</v>
      </c>
    </row>
    <row r="230" spans="1:6">
      <c r="A230" s="78"/>
      <c r="B230" s="997"/>
      <c r="C230" s="1057"/>
      <c r="D230" s="658"/>
      <c r="E230" s="1058"/>
      <c r="F230" s="31"/>
    </row>
    <row r="231" spans="1:6" ht="22.5" customHeight="1">
      <c r="A231" s="112" t="s">
        <v>43</v>
      </c>
      <c r="B231" s="1056" t="s">
        <v>653</v>
      </c>
      <c r="C231" s="1013" t="s">
        <v>311</v>
      </c>
      <c r="D231" s="1032">
        <f>D235</f>
        <v>20000</v>
      </c>
      <c r="E231" s="1061">
        <v>0</v>
      </c>
      <c r="F231" s="149">
        <v>0</v>
      </c>
    </row>
    <row r="232" spans="1:6" ht="36" customHeight="1">
      <c r="A232" s="51" t="s">
        <v>406</v>
      </c>
      <c r="B232" s="1005" t="s">
        <v>436</v>
      </c>
      <c r="C232" s="665" t="s">
        <v>408</v>
      </c>
      <c r="D232" s="1007">
        <f>D231</f>
        <v>20000</v>
      </c>
      <c r="E232" s="1007">
        <v>0</v>
      </c>
      <c r="F232" s="117">
        <v>0</v>
      </c>
    </row>
    <row r="233" spans="1:6" ht="21" customHeight="1">
      <c r="A233" s="51" t="s">
        <v>594</v>
      </c>
      <c r="B233" s="1005" t="s">
        <v>46</v>
      </c>
      <c r="C233" s="665" t="s">
        <v>595</v>
      </c>
      <c r="D233" s="1007">
        <f>D231</f>
        <v>20000</v>
      </c>
      <c r="E233" s="1007">
        <v>0</v>
      </c>
      <c r="F233" s="117">
        <v>0</v>
      </c>
    </row>
    <row r="234" spans="1:6">
      <c r="A234" s="79"/>
      <c r="B234" s="421"/>
      <c r="C234" s="422"/>
      <c r="D234" s="697"/>
      <c r="E234" s="1062"/>
      <c r="F234" s="151"/>
    </row>
    <row r="235" spans="1:6">
      <c r="A235" s="59"/>
      <c r="B235" s="421">
        <v>32</v>
      </c>
      <c r="C235" s="422" t="s">
        <v>30</v>
      </c>
      <c r="D235" s="697">
        <v>20000</v>
      </c>
      <c r="E235" s="1062">
        <v>0</v>
      </c>
      <c r="F235" s="151">
        <v>0</v>
      </c>
    </row>
    <row r="236" spans="1:6">
      <c r="A236" s="59"/>
      <c r="B236" s="421"/>
      <c r="C236" s="422"/>
      <c r="D236" s="697"/>
      <c r="E236" s="1062"/>
      <c r="F236" s="151"/>
    </row>
    <row r="237" spans="1:6" ht="18.75" customHeight="1">
      <c r="A237" s="81" t="s">
        <v>43</v>
      </c>
      <c r="B237" s="1017" t="s">
        <v>352</v>
      </c>
      <c r="C237" s="669" t="s">
        <v>312</v>
      </c>
      <c r="D237" s="670">
        <f>D240</f>
        <v>8000</v>
      </c>
      <c r="E237" s="698">
        <v>0</v>
      </c>
      <c r="F237" s="122">
        <v>0</v>
      </c>
    </row>
    <row r="238" spans="1:6" ht="33.75" customHeight="1">
      <c r="A238" s="51" t="s">
        <v>406</v>
      </c>
      <c r="B238" s="1005" t="s">
        <v>436</v>
      </c>
      <c r="C238" s="665" t="s">
        <v>408</v>
      </c>
      <c r="D238" s="1007">
        <f>D237</f>
        <v>8000</v>
      </c>
      <c r="E238" s="1007">
        <v>0</v>
      </c>
      <c r="F238" s="117">
        <v>0</v>
      </c>
    </row>
    <row r="239" spans="1:6" ht="29.25" customHeight="1">
      <c r="A239" s="51" t="s">
        <v>594</v>
      </c>
      <c r="B239" s="1005" t="s">
        <v>46</v>
      </c>
      <c r="C239" s="665" t="s">
        <v>595</v>
      </c>
      <c r="D239" s="1007">
        <f>D237</f>
        <v>8000</v>
      </c>
      <c r="E239" s="1007">
        <v>0</v>
      </c>
      <c r="F239" s="117">
        <v>0</v>
      </c>
    </row>
    <row r="240" spans="1:6" ht="30" customHeight="1">
      <c r="A240" s="80"/>
      <c r="B240" s="75">
        <v>32</v>
      </c>
      <c r="C240" s="422" t="s">
        <v>30</v>
      </c>
      <c r="D240" s="423">
        <v>8000</v>
      </c>
      <c r="E240" s="699">
        <v>0</v>
      </c>
      <c r="F240" s="155">
        <v>0</v>
      </c>
    </row>
    <row r="241" spans="1:6" ht="14.45" customHeight="1">
      <c r="A241" s="80"/>
      <c r="B241" s="75"/>
      <c r="C241" s="422"/>
      <c r="D241" s="423"/>
      <c r="E241" s="699"/>
      <c r="F241" s="155"/>
    </row>
    <row r="242" spans="1:6" ht="16.5" customHeight="1">
      <c r="A242" s="81" t="s">
        <v>43</v>
      </c>
      <c r="B242" s="1017" t="s">
        <v>353</v>
      </c>
      <c r="C242" s="669" t="s">
        <v>569</v>
      </c>
      <c r="D242" s="670">
        <f>D247</f>
        <v>100000</v>
      </c>
      <c r="E242" s="698">
        <v>0</v>
      </c>
      <c r="F242" s="122">
        <v>0</v>
      </c>
    </row>
    <row r="243" spans="1:6" ht="31.5" customHeight="1">
      <c r="A243" s="51" t="s">
        <v>406</v>
      </c>
      <c r="B243" s="1005" t="s">
        <v>436</v>
      </c>
      <c r="C243" s="665" t="s">
        <v>408</v>
      </c>
      <c r="D243" s="1007">
        <f>D242</f>
        <v>100000</v>
      </c>
      <c r="E243" s="1007">
        <v>0</v>
      </c>
      <c r="F243" s="117">
        <v>0</v>
      </c>
    </row>
    <row r="244" spans="1:6" ht="17.25" customHeight="1">
      <c r="A244" s="51" t="s">
        <v>594</v>
      </c>
      <c r="B244" s="1005" t="s">
        <v>46</v>
      </c>
      <c r="C244" s="665" t="s">
        <v>595</v>
      </c>
      <c r="D244" s="1007">
        <v>51000</v>
      </c>
      <c r="E244" s="1007">
        <v>0</v>
      </c>
      <c r="F244" s="117">
        <v>0</v>
      </c>
    </row>
    <row r="245" spans="1:6" ht="17.25" customHeight="1">
      <c r="A245" s="51"/>
      <c r="B245" s="1005" t="s">
        <v>270</v>
      </c>
      <c r="C245" s="665" t="s">
        <v>604</v>
      </c>
      <c r="D245" s="1007">
        <v>49000</v>
      </c>
      <c r="E245" s="1007">
        <v>0</v>
      </c>
      <c r="F245" s="117">
        <v>0</v>
      </c>
    </row>
    <row r="246" spans="1:6" ht="14.25" customHeight="1">
      <c r="A246" s="80"/>
      <c r="B246" s="1054"/>
      <c r="C246" s="680"/>
      <c r="D246" s="700"/>
      <c r="E246" s="1063"/>
      <c r="F246" s="156"/>
    </row>
    <row r="247" spans="1:6" ht="25.5" customHeight="1">
      <c r="A247" s="80"/>
      <c r="B247" s="75">
        <v>32</v>
      </c>
      <c r="C247" s="422" t="s">
        <v>30</v>
      </c>
      <c r="D247" s="423">
        <v>100000</v>
      </c>
      <c r="E247" s="699">
        <v>0</v>
      </c>
      <c r="F247" s="155">
        <v>0</v>
      </c>
    </row>
    <row r="248" spans="1:6" ht="15" customHeight="1">
      <c r="A248" s="80"/>
      <c r="B248" s="75"/>
      <c r="C248" s="422"/>
      <c r="D248" s="423"/>
      <c r="E248" s="699"/>
      <c r="F248" s="155"/>
    </row>
    <row r="249" spans="1:6" ht="39.75" customHeight="1">
      <c r="A249" s="81" t="s">
        <v>43</v>
      </c>
      <c r="B249" s="674" t="s">
        <v>654</v>
      </c>
      <c r="C249" s="669" t="s">
        <v>570</v>
      </c>
      <c r="D249" s="686">
        <f>D253</f>
        <v>15000</v>
      </c>
      <c r="E249" s="1052">
        <v>0</v>
      </c>
      <c r="F249" s="30">
        <v>0</v>
      </c>
    </row>
    <row r="250" spans="1:6" ht="32.25" customHeight="1">
      <c r="A250" s="51" t="s">
        <v>406</v>
      </c>
      <c r="B250" s="1005" t="s">
        <v>436</v>
      </c>
      <c r="C250" s="665" t="s">
        <v>408</v>
      </c>
      <c r="D250" s="1007">
        <f>D249</f>
        <v>15000</v>
      </c>
      <c r="E250" s="1007">
        <v>0</v>
      </c>
      <c r="F250" s="117">
        <v>0</v>
      </c>
    </row>
    <row r="251" spans="1:6" ht="32.25" customHeight="1">
      <c r="A251" s="51" t="s">
        <v>594</v>
      </c>
      <c r="B251" s="1005" t="s">
        <v>46</v>
      </c>
      <c r="C251" s="665" t="s">
        <v>595</v>
      </c>
      <c r="D251" s="1007">
        <f>D249</f>
        <v>15000</v>
      </c>
      <c r="E251" s="1007">
        <v>0</v>
      </c>
      <c r="F251" s="117">
        <v>0</v>
      </c>
    </row>
    <row r="252" spans="1:6" ht="14.25" customHeight="1">
      <c r="A252" s="80"/>
      <c r="B252" s="589"/>
      <c r="C252" s="668"/>
      <c r="D252" s="681"/>
      <c r="E252" s="1055"/>
      <c r="F252" s="148"/>
    </row>
    <row r="253" spans="1:6" ht="39" customHeight="1">
      <c r="A253" s="74"/>
      <c r="B253" s="517">
        <v>42</v>
      </c>
      <c r="C253" s="518" t="s">
        <v>72</v>
      </c>
      <c r="D253" s="424">
        <v>15000</v>
      </c>
      <c r="E253" s="1053">
        <v>0</v>
      </c>
      <c r="F253" s="147">
        <v>0</v>
      </c>
    </row>
    <row r="254" spans="1:6" ht="16.5" customHeight="1">
      <c r="A254" s="74"/>
      <c r="B254" s="517"/>
      <c r="C254" s="518"/>
      <c r="D254" s="424"/>
      <c r="E254" s="1053"/>
      <c r="F254" s="147"/>
    </row>
    <row r="255" spans="1:6" ht="17.100000000000001" customHeight="1">
      <c r="A255" s="81" t="s">
        <v>43</v>
      </c>
      <c r="B255" s="674" t="s">
        <v>354</v>
      </c>
      <c r="C255" s="669" t="s">
        <v>278</v>
      </c>
      <c r="D255" s="686">
        <v>20000</v>
      </c>
      <c r="E255" s="1052">
        <v>0</v>
      </c>
      <c r="F255" s="30">
        <v>0</v>
      </c>
    </row>
    <row r="256" spans="1:6" ht="33.950000000000003" customHeight="1">
      <c r="A256" s="48" t="s">
        <v>636</v>
      </c>
      <c r="B256" s="701" t="s">
        <v>655</v>
      </c>
      <c r="C256" s="665" t="s">
        <v>408</v>
      </c>
      <c r="D256" s="1064">
        <v>20000</v>
      </c>
      <c r="E256" s="1065">
        <v>0</v>
      </c>
      <c r="F256" s="32">
        <v>0</v>
      </c>
    </row>
    <row r="257" spans="1:7" ht="16.5" customHeight="1">
      <c r="A257" s="82" t="s">
        <v>594</v>
      </c>
      <c r="B257" s="701">
        <v>11</v>
      </c>
      <c r="C257" s="665" t="s">
        <v>595</v>
      </c>
      <c r="D257" s="1064">
        <v>20000</v>
      </c>
      <c r="E257" s="1065">
        <v>0</v>
      </c>
      <c r="F257" s="32">
        <v>0</v>
      </c>
    </row>
    <row r="258" spans="1:7" ht="16.5" customHeight="1">
      <c r="A258" s="82"/>
      <c r="B258" s="701">
        <v>51</v>
      </c>
      <c r="C258" s="665" t="s">
        <v>597</v>
      </c>
      <c r="D258" s="1064">
        <v>0</v>
      </c>
      <c r="E258" s="1065">
        <v>0</v>
      </c>
      <c r="F258" s="32">
        <v>0</v>
      </c>
    </row>
    <row r="259" spans="1:7" s="7" customFormat="1" ht="16.5" customHeight="1">
      <c r="A259" s="168"/>
      <c r="B259" s="695"/>
      <c r="C259" s="687"/>
      <c r="D259" s="1066"/>
      <c r="E259" s="1067"/>
      <c r="F259" s="33"/>
      <c r="G259" s="68"/>
    </row>
    <row r="260" spans="1:7" s="7" customFormat="1" ht="16.5" customHeight="1">
      <c r="A260" s="168"/>
      <c r="B260" s="695">
        <v>32</v>
      </c>
      <c r="C260" s="687" t="s">
        <v>30</v>
      </c>
      <c r="D260" s="1066">
        <v>20000</v>
      </c>
      <c r="E260" s="1067">
        <v>0</v>
      </c>
      <c r="F260" s="33">
        <v>0</v>
      </c>
      <c r="G260" s="68"/>
    </row>
    <row r="261" spans="1:7" s="7" customFormat="1" ht="16.5" customHeight="1">
      <c r="A261" s="168"/>
      <c r="B261" s="695"/>
      <c r="C261" s="687"/>
      <c r="D261" s="1066"/>
      <c r="E261" s="1067"/>
      <c r="F261" s="33"/>
      <c r="G261" s="68"/>
    </row>
    <row r="262" spans="1:7" ht="24" customHeight="1">
      <c r="A262" s="74"/>
      <c r="B262" s="517">
        <v>42</v>
      </c>
      <c r="C262" s="518" t="s">
        <v>656</v>
      </c>
      <c r="D262" s="424">
        <v>0</v>
      </c>
      <c r="E262" s="1053">
        <v>0</v>
      </c>
      <c r="F262" s="147">
        <v>0</v>
      </c>
    </row>
    <row r="263" spans="1:7" ht="15.6" customHeight="1">
      <c r="A263" s="74"/>
      <c r="B263" s="517"/>
      <c r="C263" s="518"/>
      <c r="D263" s="424"/>
      <c r="E263" s="1053"/>
      <c r="F263" s="147"/>
    </row>
    <row r="264" spans="1:7" ht="48.95" customHeight="1">
      <c r="A264" s="81" t="s">
        <v>43</v>
      </c>
      <c r="B264" s="674" t="s">
        <v>657</v>
      </c>
      <c r="C264" s="669" t="s">
        <v>658</v>
      </c>
      <c r="D264" s="686">
        <v>20000</v>
      </c>
      <c r="E264" s="1052">
        <v>0</v>
      </c>
      <c r="F264" s="30">
        <v>0</v>
      </c>
    </row>
    <row r="265" spans="1:7" ht="32.450000000000003" customHeight="1">
      <c r="A265" s="48" t="s">
        <v>636</v>
      </c>
      <c r="B265" s="701" t="s">
        <v>571</v>
      </c>
      <c r="C265" s="665" t="s">
        <v>411</v>
      </c>
      <c r="D265" s="1064">
        <v>20000</v>
      </c>
      <c r="E265" s="1065">
        <v>0</v>
      </c>
      <c r="F265" s="32">
        <v>0</v>
      </c>
    </row>
    <row r="266" spans="1:7" ht="17.100000000000001" customHeight="1">
      <c r="A266" s="82" t="s">
        <v>594</v>
      </c>
      <c r="B266" s="701">
        <v>11</v>
      </c>
      <c r="C266" s="665" t="s">
        <v>595</v>
      </c>
      <c r="D266" s="1064">
        <v>20000</v>
      </c>
      <c r="E266" s="1065">
        <v>0</v>
      </c>
      <c r="F266" s="32">
        <v>0</v>
      </c>
    </row>
    <row r="267" spans="1:7" ht="17.45" customHeight="1">
      <c r="A267" s="74"/>
      <c r="B267" s="517"/>
      <c r="C267" s="518"/>
      <c r="D267" s="424"/>
      <c r="E267" s="1053"/>
      <c r="F267" s="147"/>
    </row>
    <row r="268" spans="1:7" ht="17.45" customHeight="1">
      <c r="A268" s="74"/>
      <c r="B268" s="517">
        <v>32</v>
      </c>
      <c r="C268" s="518" t="s">
        <v>30</v>
      </c>
      <c r="D268" s="424">
        <v>20000</v>
      </c>
      <c r="E268" s="1053">
        <v>0</v>
      </c>
      <c r="F268" s="147">
        <v>0</v>
      </c>
    </row>
    <row r="269" spans="1:7" ht="17.45" customHeight="1">
      <c r="A269" s="74"/>
      <c r="B269" s="517"/>
      <c r="C269" s="518"/>
      <c r="D269" s="424"/>
      <c r="E269" s="1053"/>
      <c r="F269" s="147"/>
    </row>
    <row r="270" spans="1:7" ht="23.1" customHeight="1">
      <c r="A270" s="81" t="s">
        <v>43</v>
      </c>
      <c r="B270" s="1017" t="s">
        <v>355</v>
      </c>
      <c r="C270" s="692" t="s">
        <v>337</v>
      </c>
      <c r="D270" s="686">
        <f>D274</f>
        <v>40000</v>
      </c>
      <c r="E270" s="686">
        <v>0</v>
      </c>
      <c r="F270" s="30">
        <v>0</v>
      </c>
    </row>
    <row r="271" spans="1:7" ht="33.75" customHeight="1">
      <c r="A271" s="48" t="s">
        <v>406</v>
      </c>
      <c r="B271" s="1005" t="s">
        <v>442</v>
      </c>
      <c r="C271" s="1068" t="s">
        <v>415</v>
      </c>
      <c r="D271" s="1064">
        <f>D270</f>
        <v>40000</v>
      </c>
      <c r="E271" s="1064">
        <v>0</v>
      </c>
      <c r="F271" s="32">
        <v>0</v>
      </c>
    </row>
    <row r="272" spans="1:7" ht="18.75" customHeight="1">
      <c r="A272" s="48" t="s">
        <v>594</v>
      </c>
      <c r="B272" s="1005" t="s">
        <v>46</v>
      </c>
      <c r="C272" s="1068" t="s">
        <v>595</v>
      </c>
      <c r="D272" s="1064">
        <f>D270</f>
        <v>40000</v>
      </c>
      <c r="E272" s="1064">
        <v>0</v>
      </c>
      <c r="F272" s="32">
        <v>0</v>
      </c>
    </row>
    <row r="273" spans="1:6" ht="14.25" customHeight="1">
      <c r="A273" s="76"/>
      <c r="B273" s="1054"/>
      <c r="C273" s="694"/>
      <c r="D273" s="681"/>
      <c r="E273" s="1055"/>
      <c r="F273" s="148"/>
    </row>
    <row r="274" spans="1:6" ht="14.25" customHeight="1">
      <c r="A274" s="74"/>
      <c r="B274" s="75">
        <v>32</v>
      </c>
      <c r="C274" s="693" t="s">
        <v>30</v>
      </c>
      <c r="D274" s="424">
        <v>40000</v>
      </c>
      <c r="E274" s="424">
        <v>0</v>
      </c>
      <c r="F274" s="147">
        <v>0</v>
      </c>
    </row>
    <row r="275" spans="1:6" ht="14.25" customHeight="1">
      <c r="A275" s="80"/>
      <c r="B275" s="1054"/>
      <c r="C275" s="702"/>
      <c r="D275" s="681"/>
      <c r="E275" s="1055"/>
      <c r="F275" s="148"/>
    </row>
    <row r="276" spans="1:6" ht="38.450000000000003" customHeight="1">
      <c r="A276" s="81" t="s">
        <v>43</v>
      </c>
      <c r="B276" s="1017" t="s">
        <v>659</v>
      </c>
      <c r="C276" s="692" t="s">
        <v>695</v>
      </c>
      <c r="D276" s="686">
        <v>20000</v>
      </c>
      <c r="E276" s="1052">
        <v>0</v>
      </c>
      <c r="F276" s="30">
        <v>0</v>
      </c>
    </row>
    <row r="277" spans="1:6" ht="34.5" customHeight="1">
      <c r="A277" s="48" t="s">
        <v>406</v>
      </c>
      <c r="B277" s="1069" t="s">
        <v>442</v>
      </c>
      <c r="C277" s="1068" t="s">
        <v>696</v>
      </c>
      <c r="D277" s="1064">
        <f>D276</f>
        <v>20000</v>
      </c>
      <c r="E277" s="1065">
        <v>0</v>
      </c>
      <c r="F277" s="32">
        <v>0</v>
      </c>
    </row>
    <row r="278" spans="1:6" ht="21.75" customHeight="1">
      <c r="A278" s="48" t="s">
        <v>594</v>
      </c>
      <c r="B278" s="1069" t="s">
        <v>46</v>
      </c>
      <c r="C278" s="1068" t="s">
        <v>595</v>
      </c>
      <c r="D278" s="1064">
        <f>D276</f>
        <v>20000</v>
      </c>
      <c r="E278" s="1065">
        <v>0</v>
      </c>
      <c r="F278" s="32">
        <v>0</v>
      </c>
    </row>
    <row r="279" spans="1:6">
      <c r="A279" s="74"/>
      <c r="B279" s="75"/>
      <c r="C279" s="693"/>
      <c r="D279" s="424"/>
      <c r="E279" s="1053"/>
      <c r="F279" s="147"/>
    </row>
    <row r="280" spans="1:6">
      <c r="A280" s="74"/>
      <c r="B280" s="75">
        <v>38</v>
      </c>
      <c r="C280" s="693" t="s">
        <v>40</v>
      </c>
      <c r="D280" s="424">
        <v>20000</v>
      </c>
      <c r="E280" s="1053">
        <v>0</v>
      </c>
      <c r="F280" s="147">
        <v>0</v>
      </c>
    </row>
    <row r="281" spans="1:6">
      <c r="A281" s="49"/>
      <c r="B281" s="1016"/>
      <c r="C281" s="1057"/>
      <c r="D281" s="658"/>
      <c r="E281" s="1058"/>
      <c r="F281" s="31"/>
    </row>
    <row r="282" spans="1:6" ht="22.5" customHeight="1">
      <c r="A282" s="81" t="s">
        <v>43</v>
      </c>
      <c r="B282" s="1017" t="s">
        <v>659</v>
      </c>
      <c r="C282" s="692" t="s">
        <v>424</v>
      </c>
      <c r="D282" s="686">
        <f>D286</f>
        <v>20000</v>
      </c>
      <c r="E282" s="1052">
        <v>0</v>
      </c>
      <c r="F282" s="30">
        <v>0</v>
      </c>
    </row>
    <row r="283" spans="1:6" ht="32.25" customHeight="1">
      <c r="A283" s="48" t="s">
        <v>406</v>
      </c>
      <c r="B283" s="1069" t="s">
        <v>428</v>
      </c>
      <c r="C283" s="1068" t="s">
        <v>414</v>
      </c>
      <c r="D283" s="1064">
        <f>D282</f>
        <v>20000</v>
      </c>
      <c r="E283" s="1065">
        <v>0</v>
      </c>
      <c r="F283" s="32">
        <v>0</v>
      </c>
    </row>
    <row r="284" spans="1:6" ht="21.75" customHeight="1">
      <c r="A284" s="48" t="s">
        <v>594</v>
      </c>
      <c r="B284" s="1069" t="s">
        <v>46</v>
      </c>
      <c r="C284" s="1068" t="s">
        <v>595</v>
      </c>
      <c r="D284" s="1064">
        <f>D282</f>
        <v>20000</v>
      </c>
      <c r="E284" s="1065">
        <v>0</v>
      </c>
      <c r="F284" s="32">
        <v>0</v>
      </c>
    </row>
    <row r="285" spans="1:6">
      <c r="A285" s="49"/>
      <c r="B285" s="1016"/>
      <c r="C285" s="1057"/>
      <c r="D285" s="658"/>
      <c r="E285" s="1058"/>
      <c r="F285" s="31"/>
    </row>
    <row r="286" spans="1:6">
      <c r="A286" s="49"/>
      <c r="B286" s="1009">
        <v>32</v>
      </c>
      <c r="C286" s="1059" t="s">
        <v>30</v>
      </c>
      <c r="D286" s="1001">
        <v>20000</v>
      </c>
      <c r="E286" s="1060">
        <v>0</v>
      </c>
      <c r="F286" s="136">
        <v>0</v>
      </c>
    </row>
    <row r="287" spans="1:6">
      <c r="A287" s="49"/>
      <c r="B287" s="1009"/>
      <c r="C287" s="1059"/>
      <c r="D287" s="1001"/>
      <c r="E287" s="1060"/>
      <c r="F287" s="136"/>
    </row>
    <row r="288" spans="1:6" ht="48">
      <c r="A288" s="81" t="s">
        <v>43</v>
      </c>
      <c r="B288" s="1017" t="s">
        <v>356</v>
      </c>
      <c r="C288" s="692" t="s">
        <v>635</v>
      </c>
      <c r="D288" s="686">
        <f>D289</f>
        <v>90000</v>
      </c>
      <c r="E288" s="1052">
        <v>0</v>
      </c>
      <c r="F288" s="30">
        <v>0</v>
      </c>
    </row>
    <row r="289" spans="1:6" ht="31.5">
      <c r="A289" s="48" t="s">
        <v>636</v>
      </c>
      <c r="B289" s="1070" t="s">
        <v>567</v>
      </c>
      <c r="C289" s="1068" t="s">
        <v>414</v>
      </c>
      <c r="D289" s="1064">
        <v>90000</v>
      </c>
      <c r="E289" s="1065">
        <v>0</v>
      </c>
      <c r="F289" s="32">
        <v>0</v>
      </c>
    </row>
    <row r="290" spans="1:6">
      <c r="A290" s="82" t="s">
        <v>594</v>
      </c>
      <c r="B290" s="1070">
        <v>11</v>
      </c>
      <c r="C290" s="1068" t="s">
        <v>595</v>
      </c>
      <c r="D290" s="1064">
        <v>9000</v>
      </c>
      <c r="E290" s="1065">
        <v>0</v>
      </c>
      <c r="F290" s="32">
        <v>0</v>
      </c>
    </row>
    <row r="291" spans="1:6">
      <c r="A291" s="82"/>
      <c r="B291" s="1070">
        <v>41</v>
      </c>
      <c r="C291" s="1068" t="s">
        <v>602</v>
      </c>
      <c r="D291" s="1064">
        <v>81000</v>
      </c>
      <c r="E291" s="1065">
        <v>0</v>
      </c>
      <c r="F291" s="32">
        <v>0</v>
      </c>
    </row>
    <row r="292" spans="1:6">
      <c r="A292" s="49"/>
      <c r="B292" s="1009"/>
      <c r="C292" s="1059"/>
      <c r="D292" s="1001"/>
      <c r="E292" s="1060"/>
      <c r="F292" s="136"/>
    </row>
    <row r="293" spans="1:6">
      <c r="A293" s="49"/>
      <c r="B293" s="1009">
        <v>32</v>
      </c>
      <c r="C293" s="1059" t="s">
        <v>30</v>
      </c>
      <c r="D293" s="1001">
        <v>90000</v>
      </c>
      <c r="E293" s="1060">
        <v>0</v>
      </c>
      <c r="F293" s="136">
        <v>0</v>
      </c>
    </row>
    <row r="294" spans="1:6">
      <c r="A294" s="49"/>
      <c r="B294" s="1016"/>
      <c r="C294" s="1057"/>
      <c r="D294" s="658"/>
      <c r="E294" s="1058"/>
      <c r="F294" s="31"/>
    </row>
    <row r="295" spans="1:6" ht="36.75" customHeight="1">
      <c r="A295" s="81" t="s">
        <v>43</v>
      </c>
      <c r="B295" s="1017" t="s">
        <v>357</v>
      </c>
      <c r="C295" s="669" t="s">
        <v>298</v>
      </c>
      <c r="D295" s="686">
        <f>D299</f>
        <v>10000</v>
      </c>
      <c r="E295" s="1052">
        <v>0</v>
      </c>
      <c r="F295" s="30">
        <v>0</v>
      </c>
    </row>
    <row r="296" spans="1:6" ht="36.75" customHeight="1">
      <c r="A296" s="48" t="s">
        <v>406</v>
      </c>
      <c r="B296" s="1069" t="s">
        <v>428</v>
      </c>
      <c r="C296" s="1068" t="s">
        <v>414</v>
      </c>
      <c r="D296" s="1064">
        <f>D295</f>
        <v>10000</v>
      </c>
      <c r="E296" s="1065">
        <v>0</v>
      </c>
      <c r="F296" s="32">
        <v>0</v>
      </c>
    </row>
    <row r="297" spans="1:6" ht="18" customHeight="1">
      <c r="A297" s="48" t="s">
        <v>594</v>
      </c>
      <c r="B297" s="1069" t="s">
        <v>46</v>
      </c>
      <c r="C297" s="1068" t="s">
        <v>595</v>
      </c>
      <c r="D297" s="1064">
        <f>D295</f>
        <v>10000</v>
      </c>
      <c r="E297" s="1065">
        <v>0</v>
      </c>
      <c r="F297" s="32">
        <v>0</v>
      </c>
    </row>
    <row r="298" spans="1:6" ht="14.25" customHeight="1">
      <c r="A298" s="76"/>
      <c r="B298" s="1054"/>
      <c r="C298" s="680"/>
      <c r="D298" s="681"/>
      <c r="E298" s="1055"/>
      <c r="F298" s="148"/>
    </row>
    <row r="299" spans="1:6" ht="30" customHeight="1">
      <c r="A299" s="80"/>
      <c r="B299" s="688">
        <v>42</v>
      </c>
      <c r="C299" s="689" t="s">
        <v>72</v>
      </c>
      <c r="D299" s="424">
        <v>10000</v>
      </c>
      <c r="E299" s="1053">
        <v>0</v>
      </c>
      <c r="F299" s="147">
        <v>0</v>
      </c>
    </row>
    <row r="300" spans="1:6" ht="14.25" customHeight="1">
      <c r="A300" s="80"/>
      <c r="B300" s="1054"/>
      <c r="C300" s="680"/>
      <c r="D300" s="681"/>
      <c r="E300" s="1055"/>
      <c r="F300" s="148"/>
    </row>
    <row r="301" spans="1:6" ht="49.5" customHeight="1">
      <c r="A301" s="81" t="s">
        <v>43</v>
      </c>
      <c r="B301" s="1017" t="s">
        <v>358</v>
      </c>
      <c r="C301" s="669" t="s">
        <v>637</v>
      </c>
      <c r="D301" s="686">
        <f>D305</f>
        <v>65000</v>
      </c>
      <c r="E301" s="1052">
        <v>0</v>
      </c>
      <c r="F301" s="30">
        <v>0</v>
      </c>
    </row>
    <row r="302" spans="1:6" ht="34.5" customHeight="1">
      <c r="A302" s="48" t="s">
        <v>406</v>
      </c>
      <c r="B302" s="1005" t="s">
        <v>437</v>
      </c>
      <c r="C302" s="665" t="s">
        <v>409</v>
      </c>
      <c r="D302" s="1064">
        <f>D301</f>
        <v>65000</v>
      </c>
      <c r="E302" s="1065">
        <v>0</v>
      </c>
      <c r="F302" s="32">
        <v>0</v>
      </c>
    </row>
    <row r="303" spans="1:6" ht="21" customHeight="1">
      <c r="A303" s="48" t="s">
        <v>594</v>
      </c>
      <c r="B303" s="1005" t="s">
        <v>46</v>
      </c>
      <c r="C303" s="665" t="s">
        <v>595</v>
      </c>
      <c r="D303" s="1064">
        <f>D301</f>
        <v>65000</v>
      </c>
      <c r="E303" s="1065">
        <v>0</v>
      </c>
      <c r="F303" s="32">
        <v>0</v>
      </c>
    </row>
    <row r="304" spans="1:6" ht="14.25" customHeight="1">
      <c r="A304" s="80"/>
      <c r="B304" s="1054"/>
      <c r="C304" s="680"/>
      <c r="D304" s="681"/>
      <c r="E304" s="1055"/>
      <c r="F304" s="148"/>
    </row>
    <row r="305" spans="1:6" ht="14.25" customHeight="1">
      <c r="A305" s="74"/>
      <c r="B305" s="75">
        <v>32</v>
      </c>
      <c r="C305" s="422" t="s">
        <v>30</v>
      </c>
      <c r="D305" s="424">
        <v>65000</v>
      </c>
      <c r="E305" s="1053">
        <v>0</v>
      </c>
      <c r="F305" s="147">
        <v>0</v>
      </c>
    </row>
    <row r="306" spans="1:6" ht="14.25" customHeight="1">
      <c r="A306" s="80"/>
      <c r="B306" s="1054"/>
      <c r="C306" s="1071"/>
      <c r="D306" s="1072"/>
      <c r="E306" s="1073"/>
      <c r="F306" s="152"/>
    </row>
    <row r="307" spans="1:6" ht="35.450000000000003" customHeight="1">
      <c r="A307" s="81" t="s">
        <v>43</v>
      </c>
      <c r="B307" s="1017" t="s">
        <v>359</v>
      </c>
      <c r="C307" s="669" t="s">
        <v>294</v>
      </c>
      <c r="D307" s="670">
        <f>D311</f>
        <v>23000</v>
      </c>
      <c r="E307" s="670">
        <v>0</v>
      </c>
      <c r="F307" s="30">
        <v>0</v>
      </c>
    </row>
    <row r="308" spans="1:6" ht="33.75" customHeight="1">
      <c r="A308" s="51" t="s">
        <v>406</v>
      </c>
      <c r="B308" s="1005" t="s">
        <v>436</v>
      </c>
      <c r="C308" s="665" t="s">
        <v>408</v>
      </c>
      <c r="D308" s="1007">
        <f>D307</f>
        <v>23000</v>
      </c>
      <c r="E308" s="1007">
        <v>0</v>
      </c>
      <c r="F308" s="117">
        <v>0</v>
      </c>
    </row>
    <row r="309" spans="1:6" ht="18.75" customHeight="1">
      <c r="A309" s="51" t="s">
        <v>594</v>
      </c>
      <c r="B309" s="1005" t="s">
        <v>46</v>
      </c>
      <c r="C309" s="665" t="s">
        <v>595</v>
      </c>
      <c r="D309" s="1007">
        <f>D307</f>
        <v>23000</v>
      </c>
      <c r="E309" s="1007">
        <v>0</v>
      </c>
      <c r="F309" s="117">
        <v>0</v>
      </c>
    </row>
    <row r="310" spans="1:6" ht="14.25" customHeight="1">
      <c r="A310" s="80"/>
      <c r="B310" s="1054"/>
      <c r="C310" s="680"/>
      <c r="D310" s="681"/>
      <c r="E310" s="1055"/>
      <c r="F310" s="148"/>
    </row>
    <row r="311" spans="1:6" ht="14.25" customHeight="1">
      <c r="A311" s="74"/>
      <c r="B311" s="75">
        <v>32</v>
      </c>
      <c r="C311" s="422" t="s">
        <v>30</v>
      </c>
      <c r="D311" s="424">
        <v>23000</v>
      </c>
      <c r="E311" s="1053">
        <v>0</v>
      </c>
      <c r="F311" s="147">
        <v>0</v>
      </c>
    </row>
    <row r="312" spans="1:6" ht="14.25" customHeight="1">
      <c r="A312" s="80"/>
      <c r="B312" s="1054"/>
      <c r="C312" s="680"/>
      <c r="D312" s="681"/>
      <c r="E312" s="1055"/>
      <c r="F312" s="148"/>
    </row>
    <row r="313" spans="1:6" ht="45.6" customHeight="1">
      <c r="A313" s="81" t="s">
        <v>43</v>
      </c>
      <c r="B313" s="1017" t="s">
        <v>360</v>
      </c>
      <c r="C313" s="692" t="s">
        <v>568</v>
      </c>
      <c r="D313" s="670">
        <f>D317</f>
        <v>30000</v>
      </c>
      <c r="E313" s="698">
        <v>1360.41</v>
      </c>
      <c r="F313" s="30">
        <f>E313/D313</f>
        <v>4.5347000000000005E-2</v>
      </c>
    </row>
    <row r="314" spans="1:6" ht="33" customHeight="1">
      <c r="A314" s="51" t="s">
        <v>406</v>
      </c>
      <c r="B314" s="1005" t="s">
        <v>436</v>
      </c>
      <c r="C314" s="665" t="s">
        <v>408</v>
      </c>
      <c r="D314" s="1007">
        <f>D313</f>
        <v>30000</v>
      </c>
      <c r="E314" s="1007">
        <v>1360.41</v>
      </c>
      <c r="F314" s="117">
        <f>E314/D314</f>
        <v>4.5347000000000005E-2</v>
      </c>
    </row>
    <row r="315" spans="1:6" ht="22.5" customHeight="1">
      <c r="A315" s="51" t="s">
        <v>594</v>
      </c>
      <c r="B315" s="1005" t="s">
        <v>46</v>
      </c>
      <c r="C315" s="665" t="s">
        <v>595</v>
      </c>
      <c r="D315" s="1007">
        <f>D313</f>
        <v>30000</v>
      </c>
      <c r="E315" s="1007">
        <f>E313</f>
        <v>1360.41</v>
      </c>
      <c r="F315" s="117">
        <f>E315/D315</f>
        <v>4.5347000000000005E-2</v>
      </c>
    </row>
    <row r="316" spans="1:6" ht="14.25" customHeight="1">
      <c r="A316" s="80"/>
      <c r="B316" s="1054"/>
      <c r="C316" s="1057"/>
      <c r="D316" s="681"/>
      <c r="E316" s="1055"/>
      <c r="F316" s="148"/>
    </row>
    <row r="317" spans="1:6" ht="14.25" customHeight="1">
      <c r="A317" s="74"/>
      <c r="B317" s="75">
        <v>32</v>
      </c>
      <c r="C317" s="422" t="s">
        <v>30</v>
      </c>
      <c r="D317" s="424">
        <v>30000</v>
      </c>
      <c r="E317" s="1053">
        <f>E315</f>
        <v>1360.41</v>
      </c>
      <c r="F317" s="147">
        <f>E317/D317</f>
        <v>4.5347000000000005E-2</v>
      </c>
    </row>
    <row r="318" spans="1:6" ht="15.95" customHeight="1">
      <c r="A318" s="158"/>
      <c r="B318" s="703">
        <v>323</v>
      </c>
      <c r="C318" s="444" t="s">
        <v>33</v>
      </c>
      <c r="D318" s="446"/>
      <c r="E318" s="1074">
        <f>E315</f>
        <v>1360.41</v>
      </c>
      <c r="F318" s="159"/>
    </row>
    <row r="319" spans="1:6" ht="15.95" customHeight="1">
      <c r="A319" s="158"/>
      <c r="B319" s="703">
        <v>3295</v>
      </c>
      <c r="C319" s="444" t="s">
        <v>480</v>
      </c>
      <c r="D319" s="446"/>
      <c r="E319" s="1074">
        <v>1360.41</v>
      </c>
      <c r="F319" s="159"/>
    </row>
    <row r="320" spans="1:6" ht="14.25" customHeight="1">
      <c r="A320" s="74"/>
      <c r="B320" s="75"/>
      <c r="C320" s="422"/>
      <c r="D320" s="424"/>
      <c r="E320" s="1053"/>
      <c r="F320" s="147"/>
    </row>
    <row r="321" spans="1:6" ht="49.5" customHeight="1">
      <c r="A321" s="81" t="s">
        <v>43</v>
      </c>
      <c r="B321" s="1017" t="s">
        <v>361</v>
      </c>
      <c r="C321" s="669" t="s">
        <v>335</v>
      </c>
      <c r="D321" s="686">
        <f>D325+D326</f>
        <v>12000</v>
      </c>
      <c r="E321" s="1052">
        <v>0</v>
      </c>
      <c r="F321" s="153">
        <v>0</v>
      </c>
    </row>
    <row r="322" spans="1:6" ht="34.5" customHeight="1">
      <c r="A322" s="48" t="s">
        <v>406</v>
      </c>
      <c r="B322" s="1069" t="s">
        <v>428</v>
      </c>
      <c r="C322" s="1068" t="s">
        <v>414</v>
      </c>
      <c r="D322" s="1064">
        <f>D321</f>
        <v>12000</v>
      </c>
      <c r="E322" s="1065">
        <v>0</v>
      </c>
      <c r="F322" s="32">
        <v>0</v>
      </c>
    </row>
    <row r="323" spans="1:6" ht="28.5" customHeight="1">
      <c r="A323" s="48" t="s">
        <v>594</v>
      </c>
      <c r="B323" s="1069" t="s">
        <v>46</v>
      </c>
      <c r="C323" s="1068" t="s">
        <v>595</v>
      </c>
      <c r="D323" s="1064">
        <f>D321</f>
        <v>12000</v>
      </c>
      <c r="E323" s="1065">
        <v>0</v>
      </c>
      <c r="F323" s="32">
        <v>0</v>
      </c>
    </row>
    <row r="324" spans="1:6" ht="14.25" customHeight="1">
      <c r="A324" s="80"/>
      <c r="B324" s="1054"/>
      <c r="C324" s="680"/>
      <c r="D324" s="681"/>
      <c r="E324" s="1055"/>
      <c r="F324" s="148"/>
    </row>
    <row r="325" spans="1:6" ht="14.25" customHeight="1">
      <c r="A325" s="74"/>
      <c r="B325" s="75">
        <v>32</v>
      </c>
      <c r="C325" s="422" t="s">
        <v>30</v>
      </c>
      <c r="D325" s="424">
        <v>12000</v>
      </c>
      <c r="E325" s="1053">
        <v>0</v>
      </c>
      <c r="F325" s="147">
        <v>0</v>
      </c>
    </row>
    <row r="326" spans="1:6" ht="34.5" customHeight="1">
      <c r="A326" s="74"/>
      <c r="B326" s="75">
        <v>42</v>
      </c>
      <c r="C326" s="422" t="s">
        <v>72</v>
      </c>
      <c r="D326" s="424">
        <v>0</v>
      </c>
      <c r="E326" s="1053">
        <v>0</v>
      </c>
      <c r="F326" s="147">
        <v>0</v>
      </c>
    </row>
    <row r="327" spans="1:6" ht="14.25" customHeight="1">
      <c r="A327" s="80"/>
      <c r="B327" s="1054"/>
      <c r="C327" s="1071"/>
      <c r="D327" s="1072"/>
      <c r="E327" s="1073"/>
      <c r="F327" s="152"/>
    </row>
    <row r="328" spans="1:6" ht="52.5" customHeight="1">
      <c r="A328" s="81" t="s">
        <v>43</v>
      </c>
      <c r="B328" s="1017" t="s">
        <v>362</v>
      </c>
      <c r="C328" s="669" t="s">
        <v>638</v>
      </c>
      <c r="D328" s="686">
        <f>D332+D333</f>
        <v>12000</v>
      </c>
      <c r="E328" s="1052">
        <v>0</v>
      </c>
      <c r="F328" s="153">
        <v>0</v>
      </c>
    </row>
    <row r="329" spans="1:6" ht="36" customHeight="1">
      <c r="A329" s="48" t="s">
        <v>406</v>
      </c>
      <c r="B329" s="1069" t="s">
        <v>428</v>
      </c>
      <c r="C329" s="1068" t="s">
        <v>414</v>
      </c>
      <c r="D329" s="1064">
        <f>D328</f>
        <v>12000</v>
      </c>
      <c r="E329" s="1065">
        <v>0</v>
      </c>
      <c r="F329" s="32">
        <v>0</v>
      </c>
    </row>
    <row r="330" spans="1:6" ht="28.5" customHeight="1">
      <c r="A330" s="48" t="s">
        <v>594</v>
      </c>
      <c r="B330" s="1069" t="s">
        <v>46</v>
      </c>
      <c r="C330" s="1068" t="s">
        <v>595</v>
      </c>
      <c r="D330" s="1064">
        <f>D328</f>
        <v>12000</v>
      </c>
      <c r="E330" s="1065">
        <v>0</v>
      </c>
      <c r="F330" s="32">
        <v>0</v>
      </c>
    </row>
    <row r="331" spans="1:6" ht="14.25" customHeight="1">
      <c r="A331" s="80"/>
      <c r="B331" s="1054"/>
      <c r="C331" s="680"/>
      <c r="D331" s="681"/>
      <c r="E331" s="1055"/>
      <c r="F331" s="148"/>
    </row>
    <row r="332" spans="1:6" ht="14.25" customHeight="1">
      <c r="A332" s="74"/>
      <c r="B332" s="75">
        <v>32</v>
      </c>
      <c r="C332" s="422" t="s">
        <v>265</v>
      </c>
      <c r="D332" s="424">
        <v>12000</v>
      </c>
      <c r="E332" s="1053">
        <v>0</v>
      </c>
      <c r="F332" s="147">
        <v>0</v>
      </c>
    </row>
    <row r="333" spans="1:6" ht="33" customHeight="1">
      <c r="A333" s="74"/>
      <c r="B333" s="75">
        <v>42</v>
      </c>
      <c r="C333" s="422" t="s">
        <v>72</v>
      </c>
      <c r="D333" s="424">
        <v>0</v>
      </c>
      <c r="E333" s="1053">
        <v>0</v>
      </c>
      <c r="F333" s="147">
        <v>0</v>
      </c>
    </row>
    <row r="334" spans="1:6" ht="15" customHeight="1">
      <c r="A334" s="80"/>
      <c r="B334" s="75"/>
      <c r="C334" s="1075"/>
      <c r="D334" s="1076"/>
      <c r="E334" s="1077"/>
      <c r="F334" s="154"/>
    </row>
    <row r="335" spans="1:6" ht="24.75" customHeight="1">
      <c r="A335" s="81" t="s">
        <v>43</v>
      </c>
      <c r="B335" s="1017" t="s">
        <v>363</v>
      </c>
      <c r="C335" s="1078" t="s">
        <v>639</v>
      </c>
      <c r="D335" s="670">
        <f>D340</f>
        <v>30000</v>
      </c>
      <c r="E335" s="698">
        <v>0</v>
      </c>
      <c r="F335" s="122">
        <f>E335/D335</f>
        <v>0</v>
      </c>
    </row>
    <row r="336" spans="1:6" ht="31.5" customHeight="1">
      <c r="A336" s="48" t="s">
        <v>406</v>
      </c>
      <c r="B336" s="1069" t="s">
        <v>428</v>
      </c>
      <c r="C336" s="1068" t="s">
        <v>414</v>
      </c>
      <c r="D336" s="1064">
        <f>D335</f>
        <v>30000</v>
      </c>
      <c r="E336" s="1065">
        <v>0</v>
      </c>
      <c r="F336" s="32">
        <f>E336/D336</f>
        <v>0</v>
      </c>
    </row>
    <row r="337" spans="1:6" ht="21" customHeight="1">
      <c r="A337" s="48" t="s">
        <v>594</v>
      </c>
      <c r="B337" s="1069" t="s">
        <v>46</v>
      </c>
      <c r="C337" s="1068" t="s">
        <v>595</v>
      </c>
      <c r="D337" s="1064">
        <v>10000</v>
      </c>
      <c r="E337" s="1065">
        <v>0</v>
      </c>
      <c r="F337" s="32">
        <f>E337/D337</f>
        <v>0</v>
      </c>
    </row>
    <row r="338" spans="1:6" ht="21" customHeight="1">
      <c r="A338" s="48"/>
      <c r="B338" s="1069" t="s">
        <v>270</v>
      </c>
      <c r="C338" s="1068" t="s">
        <v>599</v>
      </c>
      <c r="D338" s="1064">
        <v>20000</v>
      </c>
      <c r="E338" s="1065">
        <v>0</v>
      </c>
      <c r="F338" s="32">
        <v>0</v>
      </c>
    </row>
    <row r="339" spans="1:6" ht="16.5" customHeight="1">
      <c r="A339" s="80"/>
      <c r="B339" s="75"/>
      <c r="C339" s="1075"/>
      <c r="D339" s="1076"/>
      <c r="E339" s="1077"/>
      <c r="F339" s="154"/>
    </row>
    <row r="340" spans="1:6" ht="16.5" customHeight="1">
      <c r="A340" s="80"/>
      <c r="B340" s="75">
        <v>32</v>
      </c>
      <c r="C340" s="1079" t="s">
        <v>30</v>
      </c>
      <c r="D340" s="423">
        <v>30000</v>
      </c>
      <c r="E340" s="699">
        <v>0</v>
      </c>
      <c r="F340" s="155">
        <f>E340/D340</f>
        <v>0</v>
      </c>
    </row>
    <row r="341" spans="1:6" ht="16.5" customHeight="1">
      <c r="A341" s="158"/>
      <c r="B341" s="703">
        <v>323</v>
      </c>
      <c r="C341" s="1080" t="s">
        <v>33</v>
      </c>
      <c r="D341" s="445"/>
      <c r="E341" s="704">
        <v>0</v>
      </c>
      <c r="F341" s="160"/>
    </row>
    <row r="342" spans="1:6" ht="14.25" customHeight="1">
      <c r="A342" s="161"/>
      <c r="B342" s="703"/>
      <c r="C342" s="1081"/>
      <c r="D342" s="1082"/>
      <c r="E342" s="1083"/>
      <c r="F342" s="162"/>
    </row>
    <row r="343" spans="1:6" ht="47.1" customHeight="1">
      <c r="A343" s="81" t="s">
        <v>43</v>
      </c>
      <c r="B343" s="1017" t="s">
        <v>364</v>
      </c>
      <c r="C343" s="669" t="s">
        <v>668</v>
      </c>
      <c r="D343" s="670">
        <f>D348</f>
        <v>10000</v>
      </c>
      <c r="E343" s="1052">
        <v>0</v>
      </c>
      <c r="F343" s="30">
        <f>E343/D343</f>
        <v>0</v>
      </c>
    </row>
    <row r="344" spans="1:6" ht="33.75" customHeight="1">
      <c r="A344" s="48" t="s">
        <v>406</v>
      </c>
      <c r="B344" s="1069" t="s">
        <v>428</v>
      </c>
      <c r="C344" s="1068" t="s">
        <v>414</v>
      </c>
      <c r="D344" s="1064">
        <f>D343</f>
        <v>10000</v>
      </c>
      <c r="E344" s="1065">
        <v>0</v>
      </c>
      <c r="F344" s="32">
        <f>E344/D344</f>
        <v>0</v>
      </c>
    </row>
    <row r="345" spans="1:6" ht="19.5" customHeight="1">
      <c r="A345" s="48" t="s">
        <v>594</v>
      </c>
      <c r="B345" s="1069" t="s">
        <v>46</v>
      </c>
      <c r="C345" s="1068" t="s">
        <v>595</v>
      </c>
      <c r="D345" s="1064">
        <v>0</v>
      </c>
      <c r="E345" s="1065">
        <v>0</v>
      </c>
      <c r="F345" s="32">
        <v>0</v>
      </c>
    </row>
    <row r="346" spans="1:6" ht="19.5" customHeight="1">
      <c r="A346" s="48"/>
      <c r="B346" s="1069" t="s">
        <v>446</v>
      </c>
      <c r="C346" s="1068" t="s">
        <v>602</v>
      </c>
      <c r="D346" s="1064">
        <v>0</v>
      </c>
      <c r="E346" s="1065">
        <v>0</v>
      </c>
      <c r="F346" s="32">
        <v>0</v>
      </c>
    </row>
    <row r="347" spans="1:6" ht="19.5" customHeight="1">
      <c r="A347" s="48"/>
      <c r="B347" s="1069" t="s">
        <v>208</v>
      </c>
      <c r="C347" s="1068" t="s">
        <v>597</v>
      </c>
      <c r="D347" s="1064">
        <v>0</v>
      </c>
      <c r="E347" s="1065">
        <v>0</v>
      </c>
      <c r="F347" s="32">
        <v>0</v>
      </c>
    </row>
    <row r="348" spans="1:6" ht="30.75" customHeight="1">
      <c r="A348" s="80"/>
      <c r="B348" s="75">
        <v>32</v>
      </c>
      <c r="C348" s="689" t="s">
        <v>669</v>
      </c>
      <c r="D348" s="423">
        <v>10000</v>
      </c>
      <c r="E348" s="1053">
        <v>0</v>
      </c>
      <c r="F348" s="147">
        <f>E348/D348</f>
        <v>0</v>
      </c>
    </row>
    <row r="349" spans="1:6" ht="16.5" customHeight="1">
      <c r="A349" s="158"/>
      <c r="B349" s="703"/>
      <c r="C349" s="444"/>
      <c r="D349" s="445"/>
      <c r="E349" s="1074"/>
      <c r="F349" s="159"/>
    </row>
    <row r="350" spans="1:6" ht="49.5" customHeight="1">
      <c r="A350" s="81" t="s">
        <v>43</v>
      </c>
      <c r="B350" s="1017" t="s">
        <v>670</v>
      </c>
      <c r="C350" s="705" t="s">
        <v>671</v>
      </c>
      <c r="D350" s="670">
        <f>D354</f>
        <v>30000</v>
      </c>
      <c r="E350" s="1052">
        <v>0</v>
      </c>
      <c r="F350" s="30">
        <v>0</v>
      </c>
    </row>
    <row r="351" spans="1:6" ht="35.25" customHeight="1">
      <c r="A351" s="48" t="s">
        <v>640</v>
      </c>
      <c r="B351" s="1070" t="s">
        <v>567</v>
      </c>
      <c r="C351" s="665" t="s">
        <v>414</v>
      </c>
      <c r="D351" s="1007">
        <f>D350</f>
        <v>30000</v>
      </c>
      <c r="E351" s="1065">
        <v>0</v>
      </c>
      <c r="F351" s="32">
        <v>0</v>
      </c>
    </row>
    <row r="352" spans="1:6" ht="23.25" customHeight="1">
      <c r="A352" s="82" t="s">
        <v>594</v>
      </c>
      <c r="B352" s="1070">
        <v>11</v>
      </c>
      <c r="C352" s="665" t="s">
        <v>595</v>
      </c>
      <c r="D352" s="1007">
        <f>D350</f>
        <v>30000</v>
      </c>
      <c r="E352" s="1065">
        <v>0</v>
      </c>
      <c r="F352" s="32">
        <v>0</v>
      </c>
    </row>
    <row r="353" spans="1:6" ht="19.5" customHeight="1">
      <c r="A353" s="80"/>
      <c r="B353" s="75"/>
      <c r="C353" s="689"/>
      <c r="D353" s="423"/>
      <c r="E353" s="1053"/>
      <c r="F353" s="147"/>
    </row>
    <row r="354" spans="1:6" ht="16.5" customHeight="1" thickBot="1">
      <c r="A354" s="173"/>
      <c r="B354" s="174">
        <v>32</v>
      </c>
      <c r="C354" s="175" t="s">
        <v>30</v>
      </c>
      <c r="D354" s="176">
        <v>30000</v>
      </c>
      <c r="E354" s="177">
        <v>0</v>
      </c>
      <c r="F354" s="178">
        <v>0</v>
      </c>
    </row>
    <row r="355" spans="1:6">
      <c r="A355" s="29"/>
      <c r="B355" s="29"/>
      <c r="C355" s="29"/>
      <c r="D355" s="29"/>
      <c r="F355" s="29"/>
    </row>
    <row r="356" spans="1:6">
      <c r="A356" s="29"/>
      <c r="B356" s="29"/>
      <c r="C356" s="29"/>
      <c r="D356" s="29"/>
      <c r="F356" s="29"/>
    </row>
    <row r="357" spans="1:6">
      <c r="A357" s="29"/>
      <c r="B357" s="29"/>
      <c r="C357" s="29"/>
      <c r="D357" s="29"/>
      <c r="F357" s="29"/>
    </row>
    <row r="361" spans="1:6" ht="31.15" customHeight="1"/>
    <row r="362" spans="1:6" ht="28.5" customHeight="1"/>
    <row r="363" spans="1:6" ht="22.5" customHeight="1"/>
    <row r="369" ht="19.5" customHeight="1"/>
    <row r="370" ht="33" customHeight="1"/>
    <row r="371" ht="23.25" customHeight="1"/>
    <row r="377" ht="30.75" customHeight="1"/>
    <row r="378" ht="21.75" customHeight="1"/>
    <row r="383" ht="30.75" customHeight="1"/>
    <row r="384" ht="21" customHeight="1"/>
    <row r="385" ht="21" customHeight="1"/>
    <row r="392" ht="30.75" customHeight="1"/>
    <row r="393" ht="20.25" customHeight="1"/>
    <row r="398" ht="30.75" customHeight="1"/>
    <row r="399" ht="21" customHeight="1"/>
    <row r="404" ht="30.75" customHeight="1"/>
    <row r="405" ht="19.5" customHeight="1"/>
    <row r="410" ht="31.5" customHeight="1"/>
    <row r="411" ht="21" customHeight="1"/>
    <row r="416" ht="30.75" customHeight="1"/>
    <row r="417" ht="19.5" customHeight="1"/>
    <row r="422" ht="31.5" customHeight="1"/>
    <row r="423" ht="20.25" customHeight="1"/>
    <row r="428" ht="29.25" customHeight="1"/>
    <row r="429" ht="24" customHeight="1"/>
    <row r="436" ht="32.25" customHeight="1"/>
    <row r="437" ht="21" customHeight="1"/>
    <row r="438" ht="17.25" customHeight="1"/>
    <row r="439" ht="16.5" customHeight="1"/>
    <row r="445" ht="32.25" customHeight="1"/>
    <row r="446" ht="20.25" customHeight="1"/>
    <row r="450" ht="21.75" customHeight="1"/>
    <row r="451" ht="29.25" customHeight="1"/>
    <row r="452" ht="23.25" customHeight="1"/>
    <row r="453" ht="14.25" customHeight="1"/>
    <row r="454" ht="14.25" customHeight="1"/>
    <row r="455" ht="14.25" customHeight="1"/>
    <row r="456" ht="14.25" customHeight="1"/>
    <row r="457" ht="22.5" customHeight="1"/>
    <row r="458" ht="29.25" customHeight="1"/>
    <row r="459" ht="16.5" customHeight="1"/>
    <row r="460" ht="14.25" customHeight="1"/>
    <row r="461" ht="14.25" customHeight="1"/>
    <row r="462" ht="14.25" customHeight="1"/>
    <row r="463" ht="14.25" customHeight="1"/>
    <row r="464" ht="27.75" customHeight="1"/>
    <row r="465" ht="34.5" customHeight="1"/>
    <row r="466" ht="23.25" customHeight="1"/>
    <row r="467" ht="14.25" customHeight="1"/>
    <row r="468" ht="14.25" customHeight="1"/>
    <row r="469" ht="14.25" customHeight="1"/>
  </sheetData>
  <pageMargins left="0.62992125984251968" right="0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NASLOVNA</vt:lpstr>
      <vt:lpstr>PRIHODI</vt:lpstr>
      <vt:lpstr>PRIHODI PO IZVORIMA</vt:lpstr>
      <vt:lpstr>RASHODI</vt:lpstr>
      <vt:lpstr>RASHODI PO IZVORIMA</vt:lpstr>
      <vt:lpstr>RAČUN FINANCIRANJA</vt:lpstr>
      <vt:lpstr>FUNKCIJSKA KLASIFIKACIJA</vt:lpstr>
      <vt:lpstr>RAZDJEL 1</vt:lpstr>
      <vt:lpstr>RAZDJEL 2</vt:lpstr>
      <vt:lpstr>RAZDJEL 3</vt:lpstr>
      <vt:lpstr>RAZDJEL 4</vt:lpstr>
      <vt:lpstr>RAZDJEL 5</vt:lpstr>
    </vt:vector>
  </TitlesOfParts>
  <Company>Grad Sinj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PC JASNA MIJIC</cp:lastModifiedBy>
  <cp:lastPrinted>2025-12-12T11:54:41Z</cp:lastPrinted>
  <dcterms:created xsi:type="dcterms:W3CDTF">2015-11-19T10:48:22Z</dcterms:created>
  <dcterms:modified xsi:type="dcterms:W3CDTF">2025-12-30T10:03:48Z</dcterms:modified>
</cp:coreProperties>
</file>